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3318290F-1EBE-4215-97BB-A9F8A8B0C9CE}"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GROSS 4-BALL" sheetId="12" r:id="rId6"/>
    <sheet name="SR. GROSS 4-BALL" sheetId="11" r:id="rId7"/>
    <sheet name="NET 4-BALL" sheetId="9" r:id="rId8"/>
    <sheet name="SR. NET 4-BALL" sheetId="10" r:id="rId9"/>
    <sheet name="ESTIMATED PAYOUTS" sheetId="14" state="hidden" r:id="rId10"/>
    <sheet name="NAMER" sheetId="20" state="hidden" r:id="rId11"/>
    <sheet name="late" sheetId="21" state="hidden" r:id="rId12"/>
    <sheet name="EMAIL LIST" sheetId="15" r:id="rId13"/>
    <sheet name="MATCH PLAY RULES" sheetId="16" r:id="rId14"/>
    <sheet name="SCHEDULER SHEET" sheetId="19" r:id="rId15"/>
    <sheet name="4Ball Playing Hdcp Instructions" sheetId="17" r:id="rId16"/>
    <sheet name="4BALL PLAYING HANDICAP" sheetId="18" r:id="rId17"/>
  </sheets>
  <externalReferences>
    <externalReference r:id="rId18"/>
  </externalReferences>
  <definedNames>
    <definedName name="chicagopts">[1]Data!$A$36:$E$42</definedName>
    <definedName name="CLIST" localSheetId="12">#REF!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5">'GROSS 4-BALL'!$A$1:$N$68</definedName>
    <definedName name="_xlnm.Print_Area" localSheetId="0">'GROSS SINGLES'!$B$1:$M$67</definedName>
    <definedName name="_xlnm.Print_Area" localSheetId="13">'MATCH PLAY RULES'!$A$1:$V$47</definedName>
    <definedName name="_xlnm.Print_Area" localSheetId="7">'NET 4-BALL'!$A$1:$N$68</definedName>
    <definedName name="_xlnm.Print_Area" localSheetId="2">'NET SINGLES'!$A$1:$N$68</definedName>
    <definedName name="_xlnm.Print_Area" localSheetId="6">'SR. GROSS 4-BALL'!$A$1:$N$68</definedName>
    <definedName name="_xlnm.Print_Area" localSheetId="1">'SR. GROSS SINGLES'!$A$1:$N$68</definedName>
    <definedName name="_xlnm.Print_Area" localSheetId="8">'SR.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5" l="1"/>
  <c r="N21" i="21"/>
  <c r="N22" i="21"/>
  <c r="N23" i="21"/>
  <c r="N24" i="21"/>
  <c r="N25" i="21"/>
  <c r="N26" i="21"/>
  <c r="N27" i="21"/>
  <c r="N28" i="21"/>
  <c r="N29" i="21"/>
  <c r="N30" i="21"/>
  <c r="N31" i="21"/>
  <c r="N32" i="21"/>
  <c r="N33" i="21"/>
  <c r="N20" i="2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F8" i="18"/>
  <c r="D8" i="18"/>
  <c r="C8" i="18"/>
  <c r="AA5" i="15"/>
  <c r="M5" i="15"/>
  <c r="L5" i="15"/>
  <c r="K5" i="15"/>
  <c r="J5" i="15"/>
  <c r="I5" i="15"/>
  <c r="H5" i="15"/>
  <c r="G5" i="15"/>
  <c r="F5" i="15"/>
  <c r="E5" i="15"/>
  <c r="G47" i="14" a="1"/>
  <c r="G42" i="14" a="1"/>
  <c r="F45" i="14" a="1"/>
  <c r="H46" i="14" a="1"/>
  <c r="G49" i="14" a="1"/>
  <c r="F52" i="14" a="1"/>
  <c r="K43" i="14" a="1"/>
  <c r="F44" i="14" a="1"/>
  <c r="J42" i="14" a="1"/>
  <c r="D52" i="14" a="1"/>
  <c r="J47" i="14" a="1"/>
  <c r="G45" i="14" a="1"/>
  <c r="E52" i="14" a="1"/>
  <c r="C49" i="14" a="1"/>
  <c r="E43" i="14" a="1"/>
  <c r="H49" i="14" a="1"/>
  <c r="J44" i="14" a="1"/>
  <c r="E42" i="14" a="1"/>
  <c r="J50" i="14" a="1"/>
  <c r="E47" i="14" a="1"/>
  <c r="E51" i="14" a="1"/>
  <c r="E48" i="14" a="1"/>
  <c r="I42" i="14" a="1"/>
  <c r="F50" i="14" a="1"/>
  <c r="D51" i="14" a="1"/>
  <c r="H47" i="14" a="1"/>
  <c r="I49" i="14" a="1"/>
  <c r="C43" i="14" a="1"/>
  <c r="H43" i="14" a="1"/>
  <c r="J51" i="14" a="1"/>
  <c r="E45" i="14" a="1"/>
  <c r="E44" i="14" a="1"/>
  <c r="I47" i="14" a="1"/>
  <c r="H52" i="14" a="1"/>
  <c r="F46" i="14" a="1"/>
  <c r="C48" i="14" a="1"/>
  <c r="K45" i="14" a="1"/>
  <c r="F42" i="14" a="1"/>
  <c r="I46" i="14" a="1"/>
  <c r="G46" i="14" a="1"/>
  <c r="G48" i="14" a="1"/>
  <c r="K47" i="14" a="1"/>
  <c r="K44" i="14" a="1"/>
  <c r="C44" i="14" a="1"/>
  <c r="G51" i="14" a="1"/>
  <c r="D46" i="14" a="1"/>
  <c r="D44" i="14" a="1"/>
  <c r="D43" i="14" a="1"/>
  <c r="F47" i="14" a="1"/>
  <c r="G52" i="14" a="1"/>
  <c r="I44" i="14" a="1"/>
  <c r="C50" i="14" a="1"/>
  <c r="H51" i="14" a="1"/>
  <c r="J48" i="14" a="1"/>
  <c r="G43" i="14" a="1"/>
  <c r="E46" i="14" a="1"/>
  <c r="K48" i="14" a="1"/>
  <c r="I43" i="14" a="1"/>
  <c r="K51" i="14" a="1"/>
  <c r="C47" i="14" a="1"/>
  <c r="J49" i="14" a="1"/>
  <c r="F48" i="14" a="1"/>
  <c r="K52" i="14" a="1"/>
  <c r="D50" i="14" a="1"/>
  <c r="I51" i="14" a="1"/>
  <c r="I50" i="14" a="1"/>
  <c r="D48" i="14" a="1"/>
  <c r="E50" i="14" a="1"/>
  <c r="H44" i="14" a="1"/>
  <c r="E49" i="14" a="1"/>
  <c r="D45" i="14" a="1"/>
  <c r="F49" i="14" a="1"/>
  <c r="F51" i="14" a="1"/>
  <c r="G44" i="14" a="1"/>
  <c r="C46" i="14" a="1"/>
  <c r="G50" i="14" a="1"/>
  <c r="K46" i="14" a="1"/>
  <c r="C45" i="14" a="1"/>
  <c r="D47" i="14" a="1"/>
  <c r="C51" i="14" a="1"/>
  <c r="I52" i="14" a="1"/>
  <c r="J43" i="14" a="1"/>
  <c r="I45" i="14" a="1"/>
  <c r="J45" i="14" a="1"/>
  <c r="C52" i="14" a="1"/>
  <c r="C42" i="14" a="1"/>
  <c r="H45" i="14" a="1"/>
  <c r="D42" i="14" a="1"/>
  <c r="F43" i="14" a="1"/>
  <c r="D49" i="14" a="1"/>
  <c r="K42" i="14" a="1"/>
  <c r="K50" i="14" a="1"/>
  <c r="J46" i="14" a="1"/>
  <c r="H42" i="14" a="1"/>
  <c r="J52" i="14" a="1"/>
  <c r="G10" i="18" l="1"/>
  <c r="G12" i="18" s="1"/>
  <c r="D10" i="18"/>
  <c r="D12" i="18" s="1"/>
  <c r="F10" i="18"/>
  <c r="F12" i="18" s="1"/>
  <c r="C10" i="18"/>
  <c r="C12" i="18" s="1"/>
  <c r="G13" i="19"/>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F14" i="18" l="1"/>
  <c r="D14" i="18"/>
  <c r="C14" i="18"/>
  <c r="G14" i="18"/>
  <c r="H13" i="19"/>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I48" i="14" a="1"/>
  <c r="H48" i="14" a="1"/>
  <c r="H50" i="14" a="1"/>
  <c r="K49"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<sst xmlns="http://schemas.openxmlformats.org/spreadsheetml/2006/main" count="2591" uniqueCount="616">
  <si>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</si>
  <si>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</si>
  <si>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</si>
  <si>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</si>
  <si>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</si>
  <si>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</si>
  <si>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</si>
  <si>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</si>
  <si>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</si>
  <si>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</si>
  <si>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</si>
  <si>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</si>
  <si>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</si>
  <si>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</si>
  <si>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</si>
  <si>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</si>
  <si>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</si>
  <si>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</si>
  <si>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</si>
  <si>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</si>
  <si>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</si>
  <si>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</si>
  <si>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</si>
  <si>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</si>
  <si>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</si>
  <si>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</si>
  <si>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</si>
  <si>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</si>
  <si>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</si>
  <si>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</si>
  <si>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</si>
  <si>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</si>
  <si>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</si>
  <si>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</si>
  <si>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</si>
  <si>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</si>
  <si>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</si>
  <si>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</si>
  <si>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</si>
  <si>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</si>
  <si>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</si>
  <si>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</si>
  <si>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</si>
  <si>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</si>
  <si>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</si>
  <si>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</si>
  <si>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</si>
  <si>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</si>
  <si>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</si>
  <si>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</si>
  <si>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</si>
  <si>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</si>
  <si>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</si>
  <si>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</si>
  <si>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</si>
  <si>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</si>
  <si>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</si>
  <si>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</si>
  <si>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</si>
  <si>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</si>
  <si>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</si>
  <si>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</si>
  <si>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</si>
  <si>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</si>
  <si>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</si>
  <si>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</si>
  <si>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</si>
  <si>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</si>
  <si>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</si>
  <si>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</si>
  <si>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</si>
  <si>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</si>
  <si>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</si>
  <si>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</si>
  <si>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</si>
  <si>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</si>
  <si>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</si>
  <si>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</si>
  <si>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</si>
  <si>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</si>
  <si>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</si>
  <si>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</si>
  <si>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</si>
  <si>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</si>
  <si>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</si>
  <si>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</si>
  <si>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</si>
  <si>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</si>
  <si>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</si>
  <si>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</si>
  <si>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</si>
  <si>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</si>
  <si>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</si>
  <si>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</si>
  <si>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</si>
  <si>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</si>
  <si>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</si>
  <si>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</si>
  <si>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</si>
  <si>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</si>
  <si>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</si>
  <si>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</si>
  <si>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</si>
  <si>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</si>
  <si>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</si>
  <si>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</si>
  <si>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</si>
  <si>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</si>
  <si>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</si>
  <si>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</si>
  <si>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</si>
  <si>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</si>
  <si>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</si>
  <si>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</si>
  <si>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</si>
  <si>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</si>
  <si>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</si>
  <si>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</si>
  <si>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</si>
  <si>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</si>
  <si>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</si>
  <si>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</si>
  <si>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</si>
  <si>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</si>
  <si>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</si>
  <si>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</si>
  <si>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</si>
  <si>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</si>
  <si>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</si>
  <si>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</si>
  <si>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</si>
  <si>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</si>
  <si>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</si>
  <si>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</si>
  <si>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</si>
  <si>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</si>
  <si>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</si>
  <si>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</si>
  <si>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</si>
  <si>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</si>
  <si>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</si>
  <si>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</si>
  <si>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</si>
  <si>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</si>
  <si>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</si>
  <si>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</si>
  <si>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</si>
  <si>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</si>
  <si>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</si>
  <si>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</si>
  <si>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</si>
  <si>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</si>
  <si>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</si>
  <si>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</si>
  <si>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</si>
  <si>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</si>
  <si>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</si>
  <si>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</si>
  <si>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</si>
  <si>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</si>
  <si>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</si>
  <si>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</si>
  <si>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</si>
  <si>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</si>
  <si>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</si>
  <si>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</si>
  <si>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</si>
  <si>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</si>
  <si>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</si>
  <si>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</si>
  <si>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</si>
  <si>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</si>
  <si>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</si>
  <si>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</si>
  <si>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</si>
  <si>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</si>
  <si>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</si>
  <si>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</si>
  <si>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</si>
  <si>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</si>
  <si>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</si>
  <si>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</si>
  <si>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</si>
  <si>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</si>
  <si>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</si>
  <si>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</si>
  <si>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</si>
  <si>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</si>
  <si>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</si>
  <si>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</si>
  <si>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</si>
  <si>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</si>
  <si>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</si>
  <si>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</si>
  <si>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</si>
  <si>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</si>
  <si>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</si>
  <si>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</si>
  <si>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</si>
  <si>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</si>
  <si>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</si>
  <si>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</si>
  <si>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</si>
  <si>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</si>
  <si>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</si>
  <si>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</si>
  <si>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</si>
  <si>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</si>
  <si>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</si>
  <si>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</si>
  <si>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</si>
  <si>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</si>
  <si>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</si>
  <si>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</si>
  <si>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</si>
  <si>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</si>
  <si>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</si>
  <si>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</si>
  <si>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</si>
  <si>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</si>
  <si>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</si>
  <si>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</si>
  <si>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</si>
  <si>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</si>
  <si>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</si>
  <si>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</si>
  <si>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</si>
  <si>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</si>
  <si>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</si>
  <si>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</si>
  <si>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</si>
  <si>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</si>
  <si>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</si>
  <si>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</si>
  <si>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</si>
  <si>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</si>
  <si>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</si>
  <si>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</si>
  <si>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</si>
  <si>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</si>
  <si>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</si>
  <si>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</si>
  <si>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</si>
  <si>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</si>
  <si>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</si>
  <si>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</si>
  <si>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</si>
  <si>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</si>
  <si>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</si>
  <si>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</si>
  <si>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</si>
  <si>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</si>
  <si>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</si>
  <si>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</si>
  <si>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</si>
  <si>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</si>
  <si>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</si>
  <si>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</si>
  <si>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</si>
  <si>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</si>
  <si>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</si>
  <si>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</si>
  <si>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</si>
  <si>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</si>
  <si>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</si>
  <si>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</si>
  <si>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</si>
  <si>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</si>
  <si>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</si>
  <si>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jerry.coady@hp.com</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</si>
  <si>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</si>
  <si>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</si>
  <si>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</si>
  <si>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</si>
  <si>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</si>
  <si>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</si>
  <si>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</si>
  <si>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</si>
  <si>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</si>
  <si>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</si>
  <si>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</si>
  <si>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</si>
  <si>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</si>
  <si>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</si>
  <si>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</si>
  <si>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</si>
  <si>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</si>
  <si>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</si>
  <si>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</si>
  <si>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</si>
  <si>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</si>
  <si>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</si>
  <si>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</si>
  <si>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</si>
  <si>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</si>
  <si>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</si>
  <si>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</si>
  <si>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</si>
  <si>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</si>
  <si>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</si>
  <si>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</si>
  <si>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</si>
  <si>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</si>
  <si>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</si>
  <si>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</si>
  <si>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</si>
  <si>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</si>
  <si>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</si>
  <si>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</si>
  <si>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</si>
  <si>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</si>
  <si>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</si>
  <si>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</si>
  <si>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</si>
  <si>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</si>
  <si>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</si>
  <si>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</si>
  <si>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</si>
  <si>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</si>
  <si>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</si>
  <si>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</si>
  <si>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</si>
  <si>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</si>
  <si>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</si>
  <si>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</si>
  <si>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</si>
  <si>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</si>
  <si>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</si>
  <si>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</si>
  <si>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</si>
  <si>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</si>
  <si>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</si>
  <si>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</si>
  <si>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</si>
  <si>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</si>
  <si>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</si>
  <si>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</si>
  <si>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</si>
  <si>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</si>
  <si>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</si>
  <si>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</si>
  <si>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</si>
  <si>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</si>
  <si>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</si>
  <si>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</si>
  <si>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</si>
  <si>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</si>
  <si>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</si>
  <si>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</si>
  <si>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</si>
  <si>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</si>
  <si>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</si>
  <si>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</si>
  <si>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</si>
  <si>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</si>
  <si>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</si>
  <si>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</si>
  <si>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</si>
  <si>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</si>
  <si>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</si>
  <si>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</si>
  <si>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</si>
  <si>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</si>
  <si>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</si>
  <si>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</si>
  <si>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</si>
  <si>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</si>
  <si>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</si>
  <si>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</si>
  <si>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</si>
  <si>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</si>
  <si>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</si>
  <si>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</si>
  <si>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</si>
  <si>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</si>
  <si>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</si>
  <si>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</si>
  <si>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</si>
  <si>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</si>
  <si>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</si>
  <si>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</si>
  <si>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</si>
  <si>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</si>
  <si>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</si>
  <si>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</si>
  <si>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</si>
  <si>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</si>
  <si>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</si>
  <si>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</si>
  <si>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</si>
  <si>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</si>
  <si>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</si>
  <si>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</si>
  <si>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</si>
  <si>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</si>
  <si>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</si>
  <si>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</si>
  <si>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</si>
  <si>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</si>
  <si>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</si>
  <si>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</si>
  <si>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</si>
  <si>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</si>
  <si>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</si>
  <si>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</si>
  <si>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</si>
  <si>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</si>
  <si>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</si>
  <si>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</si>
  <si>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</si>
  <si>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</si>
  <si>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</si>
  <si>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</si>
  <si>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</si>
  <si>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</si>
  <si>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</si>
  <si>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</si>
  <si>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</si>
  <si>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</si>
  <si>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</si>
  <si>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</si>
  <si>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</si>
  <si>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</si>
  <si>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</si>
  <si>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</si>
  <si>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</si>
  <si>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</si>
  <si>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</si>
  <si>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</si>
  <si>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</si>
  <si>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</si>
  <si>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</si>
  <si>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</si>
  <si>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</si>
  <si>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</si>
  <si>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</si>
  <si>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</si>
  <si>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</si>
  <si>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</si>
  <si>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</si>
  <si>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</si>
  <si>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</si>
  <si>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</si>
  <si>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</si>
  <si>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</si>
  <si>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</si>
  <si>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</si>
  <si>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</si>
  <si>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</si>
  <si>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</si>
  <si>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</si>
  <si>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</si>
  <si>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</si>
  <si>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</si>
  <si>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</si>
  <si>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</si>
  <si>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</si>
  <si>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</si>
  <si>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</si>
  <si>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</si>
  <si>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</si>
  <si>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</si>
  <si>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</si>
  <si>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</si>
  <si>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</si>
  <si>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</si>
  <si>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</si>
  <si>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</si>
  <si>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</si>
  <si>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</si>
  <si>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</si>
  <si>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</si>
  <si>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</si>
  <si>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</si>
  <si>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</si>
  <si>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</si>
  <si>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</si>
  <si>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</si>
  <si>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</si>
  <si>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</si>
  <si>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</si>
  <si>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</si>
  <si>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</si>
  <si>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</si>
  <si>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</si>
  <si>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</si>
  <si>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</si>
  <si>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</si>
  <si>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</si>
  <si>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</si>
  <si>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</si>
  <si>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</si>
  <si>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</si>
  <si>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</si>
  <si>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</si>
  <si>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</si>
  <si>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</si>
  <si>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</si>
  <si>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</si>
  <si>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</si>
  <si>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</si>
  <si>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</si>
  <si>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</si>
  <si>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</si>
  <si>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</si>
  <si>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</si>
  <si>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</si>
  <si>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</si>
  <si>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</si>
  <si>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</si>
  <si>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</si>
  <si>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</si>
  <si>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</si>
  <si>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</si>
  <si>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</si>
  <si>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</si>
  <si>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</si>
  <si>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</si>
  <si>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</si>
  <si>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</si>
  <si>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</si>
  <si>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</si>
  <si>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</si>
  <si>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</si>
  <si>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</si>
  <si>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</si>
  <si>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</si>
  <si>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</si>
  <si>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</si>
  <si>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</si>
  <si>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</si>
  <si>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</si>
  <si>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</si>
  <si>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</si>
  <si>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</si>
  <si>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</si>
  <si>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</si>
  <si>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</si>
  <si>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</si>
  <si>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</si>
  <si>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</si>
  <si>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</si>
  <si>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</si>
  <si>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</si>
  <si>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</si>
  <si>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</si>
  <si>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</si>
  <si>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</si>
  <si>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</si>
  <si>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</si>
  <si>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</si>
  <si>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</si>
  <si>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</si>
  <si>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</si>
  <si>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</si>
  <si>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</si>
  <si>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</si>
  <si>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</si>
  <si>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</si>
  <si>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</si>
  <si>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</si>
  <si>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</si>
  <si>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</si>
  <si>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</si>
  <si>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</si>
  <si>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</si>
  <si>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</si>
  <si>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</si>
  <si>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</si>
  <si>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</si>
  <si>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</si>
  <si>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</si>
  <si>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</si>
  <si>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</si>
  <si>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</si>
  <si>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</si>
  <si>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</si>
  <si>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</si>
  <si>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</si>
  <si>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</si>
  <si>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</si>
  <si>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</si>
  <si>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</si>
  <si>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</si>
  <si>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</si>
  <si>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</si>
  <si>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</si>
  <si>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</si>
  <si>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</si>
  <si>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</si>
  <si>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</si>
  <si>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</si>
  <si>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</si>
  <si>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</si>
  <si>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</si>
  <si>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</si>
  <si>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</si>
  <si>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</si>
  <si>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</si>
  <si>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</si>
  <si>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</si>
  <si>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J.J. Morin</t>
  </si>
  <si>
    <t>Scott Orava</t>
  </si>
  <si>
    <t>Browning Holcombe</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</si>
  <si>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</si>
  <si>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</si>
  <si>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</si>
  <si>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</si>
  <si>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</si>
  <si>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</si>
  <si>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</si>
  <si>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t>
  </si>
  <si>
    <t>Jerry Stoltz &amp; J.J. Morin</t>
  </si>
  <si>
    <t>Completed Strecker&amp; Netzel Winners</t>
  </si>
  <si>
    <t>Forfeit by Ed and Bill</t>
  </si>
  <si>
    <t>Wysner - Hornacek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</si>
</sst>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0.0;\+#,##0.0"/>
    <numFmt numFmtId="166" formatCode="#,##0.0"/>
    <numFmt numFmtId="167" formatCode="0.0"/>
  </numFmts>
  <fonts count="42"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s>
  <fills count="2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s>
  <borders count="41">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s>
  <cellStyleXfs count="5">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cellStyleXfs>
  <cellXfs count="220">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9" fillId="7" borderId="14" xfId="0" applyFont="1" applyFill="1" applyBorder="1" applyAlignment="1">
      <alignment horizontal="left" vertical="center"/>
    </xf>
    <xf numFmtId="0" fontId="0" fillId="19" borderId="14" xfId="0" applyFill="1" applyBorder="1"/>
    <xf numFmtId="0" fontId="40" fillId="7" borderId="14" xfId="4" applyFont="1" applyFill="1" applyBorder="1"/>
    <xf numFmtId="0" fontId="0" fillId="22" borderId="14" xfId="0" applyFill="1" applyBorder="1" applyAlignment="1">
      <alignment horizontal="center"/>
    </xf>
    <xf numFmtId="0" fontId="41" fillId="0" borderId="0" xfId="4" applyFont="1" applyAlignment="1">
      <alignment vertical="center" wrapText="1"/>
    </xf>
    <xf numFmtId="0" fontId="40" fillId="23" borderId="14" xfId="4" applyFont="1" applyFill="1" applyBorder="1" applyAlignment="1">
      <alignment horizontal="center"/>
    </xf>
    <xf numFmtId="0" fontId="41" fillId="23" borderId="14" xfId="4" applyFont="1" applyFill="1" applyBorder="1" applyAlignment="1">
      <alignment horizontal="center" vertical="center" wrapText="1"/>
    </xf>
    <xf numFmtId="0" fontId="40" fillId="0" borderId="14" xfId="4" applyFont="1" applyBorder="1"/>
    <xf numFmtId="0" fontId="4" fillId="4" borderId="14" xfId="0" applyFont="1" applyFill="1" applyBorder="1" applyAlignment="1">
      <alignment horizontal="center"/>
    </xf>
    <xf numFmtId="0" fontId="0" fillId="24" borderId="0" xfId="0" applyFill="1" applyAlignment="1">
      <alignment horizontal="center"/>
    </xf>
    <xf numFmtId="0" fontId="0" fillId="16" borderId="14" xfId="0" applyFill="1" applyBorder="1"/>
    <xf numFmtId="14" fontId="0" fillId="16" borderId="0" xfId="0" applyNumberFormat="1" applyFill="1" applyAlignment="1">
      <alignment horizontal="center"/>
    </xf>
    <xf numFmtId="0" fontId="0" fillId="2" borderId="0" xfId="0" applyFill="1"/>
    <xf numFmtId="14" fontId="0" fillId="2" borderId="0" xfId="0" applyNumberFormat="1" applyFill="1" applyAlignment="1">
      <alignment horizontal="center"/>
    </xf>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40"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5">
    <cellStyle name="Input" xfId="3" builtinId="20"/>
    <cellStyle name="Normal" xfId="0" builtinId="0"/>
    <cellStyle name="Normal 2" xfId="1" xr:uid="{B6B61009-6407-424C-A336-ECFACEDF5AF6}"/>
    <cellStyle name="Normal 3 2" xfId="4" xr:uid="{BD4D06DC-F83F-499C-B953-2EA61EAE8ADF}"/>
    <cellStyle name="Percent" xfId="2" builtinId="5"/>
  </cellStyles>
  <dxfs count="9">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
      <fill>
        <patternFill>
          <bgColor rgb="FF00B0F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abSelected="1" topLeftCell="B1" zoomScale="40" zoomScaleNormal="40" workbookViewId="0">
      <selection activeCell="G25" sqref="G25"/>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189" t="s">
        <v>5</v>
      </c>
      <c r="H1" s="189"/>
      <c r="I1" s="140"/>
      <c r="J1" s="139" t="s">
        <v>4</v>
      </c>
      <c r="K1" s="139" t="s">
        <v>3</v>
      </c>
      <c r="L1" s="139" t="s">
        <v>2</v>
      </c>
      <c r="M1" s="139" t="s">
        <v>1</v>
      </c>
      <c r="N1" s="76" t="s">
        <v>0</v>
      </c>
      <c r="O1" s="187"/>
      <c r="P1" s="190"/>
    </row>
    <row r="2" spans="1:16" ht="31.95" customHeight="1" x14ac:dyDescent="0.6">
      <c r="A2" s="79"/>
      <c r="B2" s="141">
        <v>44990</v>
      </c>
      <c r="C2" s="141">
        <v>45046</v>
      </c>
      <c r="D2" s="141">
        <v>45193</v>
      </c>
      <c r="E2" s="141">
        <v>45263</v>
      </c>
      <c r="F2" s="141"/>
      <c r="G2" s="191">
        <v>45291</v>
      </c>
      <c r="H2" s="191"/>
      <c r="I2" s="140"/>
      <c r="J2" s="141">
        <f>E2</f>
        <v>45263</v>
      </c>
      <c r="K2" s="141">
        <f>D2</f>
        <v>45193</v>
      </c>
      <c r="L2" s="141">
        <f>C2</f>
        <v>45046</v>
      </c>
      <c r="M2" s="141">
        <f>B2</f>
        <v>44990</v>
      </c>
      <c r="N2" s="79">
        <f>A2</f>
        <v>0</v>
      </c>
      <c r="O2" s="192"/>
      <c r="P2" s="187"/>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188" t="s">
        <v>44</v>
      </c>
      <c r="F4" s="188"/>
      <c r="G4" s="188"/>
      <c r="H4" s="188"/>
      <c r="I4" s="188"/>
      <c r="J4" s="188"/>
      <c r="K4" s="137"/>
      <c r="L4" s="137"/>
      <c r="M4" s="137"/>
    </row>
    <row r="5" spans="1:16" ht="31.95" customHeight="1" thickBot="1" x14ac:dyDescent="0.65">
      <c r="A5" s="81"/>
      <c r="B5" s="136"/>
      <c r="C5" s="136"/>
      <c r="D5" s="136"/>
      <c r="E5" s="188" t="s">
        <v>575</v>
      </c>
      <c r="F5" s="188"/>
      <c r="G5" s="188"/>
      <c r="H5" s="188"/>
      <c r="I5" s="188"/>
      <c r="J5" s="188"/>
      <c r="K5" s="136"/>
      <c r="L5" s="136"/>
      <c r="M5" s="136"/>
      <c r="N5" s="81"/>
    </row>
    <row r="6" spans="1:16" ht="31.95" customHeight="1" thickTop="1" thickBot="1" x14ac:dyDescent="0.65">
      <c r="A6" s="82"/>
      <c r="B6" s="81"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45</v>
      </c>
      <c r="D8" s="76"/>
      <c r="E8" s="87"/>
      <c r="F8" s="87"/>
      <c r="G8" s="87"/>
      <c r="H8" s="87"/>
      <c r="I8" s="87"/>
      <c r="J8" s="87"/>
      <c r="K8" s="76"/>
      <c r="L8" s="81" t="s">
        <v>96</v>
      </c>
      <c r="M8" s="92"/>
      <c r="N8" s="89"/>
      <c r="O8" s="187"/>
      <c r="P8" s="18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t="s">
        <v>30</v>
      </c>
      <c r="C10" s="90"/>
      <c r="D10" s="76"/>
      <c r="E10" s="76"/>
      <c r="F10" s="76"/>
      <c r="G10" s="76"/>
      <c r="H10" s="76"/>
      <c r="I10" s="76"/>
      <c r="J10" s="76"/>
      <c r="K10" s="76"/>
      <c r="L10" s="92"/>
      <c r="M10" s="88" t="s">
        <v>50</v>
      </c>
      <c r="N10" s="83"/>
      <c r="O10" s="187"/>
      <c r="P10" s="18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56</v>
      </c>
      <c r="E12" s="76"/>
      <c r="F12" s="76"/>
      <c r="G12" s="76"/>
      <c r="H12" s="76"/>
      <c r="I12" s="76"/>
      <c r="J12" s="76"/>
      <c r="K12" s="81" t="s">
        <v>96</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68</v>
      </c>
      <c r="E28" s="90"/>
      <c r="F28" s="76"/>
      <c r="G28" s="76"/>
      <c r="H28" s="76"/>
      <c r="I28" s="90"/>
      <c r="J28" s="76"/>
      <c r="K28" s="88" t="s">
        <v>24</v>
      </c>
      <c r="L28" s="92"/>
      <c r="M28" s="76"/>
      <c r="N28" s="89"/>
      <c r="O28" s="187"/>
      <c r="P28" s="18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87"/>
      <c r="P30" s="187"/>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87"/>
      <c r="P40" s="18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86"/>
      <c r="H42" s="186"/>
      <c r="I42" s="90"/>
      <c r="J42" s="76"/>
      <c r="K42" s="76"/>
      <c r="L42" s="92"/>
      <c r="M42" s="88" t="s">
        <v>69</v>
      </c>
      <c r="N42" s="83"/>
      <c r="O42" s="187"/>
      <c r="P42" s="187"/>
    </row>
    <row r="43" spans="1:16" ht="31.95" customHeight="1" thickTop="1" thickBot="1" x14ac:dyDescent="0.65">
      <c r="A43" s="84"/>
      <c r="B43" s="93"/>
      <c r="C43" s="90"/>
      <c r="D43" s="76"/>
      <c r="E43" s="90"/>
      <c r="F43" s="76"/>
      <c r="G43" s="185" t="s">
        <v>8</v>
      </c>
      <c r="H43" s="185"/>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85</v>
      </c>
      <c r="E45" s="90"/>
      <c r="F45" s="76"/>
      <c r="G45" s="76"/>
      <c r="H45" s="76"/>
      <c r="I45" s="90"/>
      <c r="J45" s="76"/>
      <c r="K45" s="81" t="s">
        <v>208</v>
      </c>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86"/>
      <c r="H48" s="186"/>
      <c r="I48" s="90"/>
      <c r="J48" s="76"/>
      <c r="K48" s="92"/>
      <c r="L48" s="88" t="s">
        <v>208</v>
      </c>
      <c r="M48" s="92"/>
      <c r="N48" s="89"/>
    </row>
    <row r="49" spans="1:14" ht="31.95" customHeight="1" thickTop="1" thickBot="1" x14ac:dyDescent="0.65">
      <c r="A49" s="81"/>
      <c r="B49" s="90"/>
      <c r="C49" s="93"/>
      <c r="D49" s="90"/>
      <c r="E49" s="90"/>
      <c r="F49" s="76"/>
      <c r="G49" s="185" t="s">
        <v>9</v>
      </c>
      <c r="H49" s="185"/>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80</v>
      </c>
      <c r="K53" s="92"/>
      <c r="L53" s="76"/>
      <c r="M53" s="76"/>
      <c r="N53" s="81"/>
    </row>
    <row r="54" spans="1:14" ht="31.95" customHeight="1" thickTop="1" thickBot="1" x14ac:dyDescent="0.65">
      <c r="A54" s="82"/>
      <c r="B54" s="81" t="s">
        <v>572</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74</v>
      </c>
      <c r="E61" s="76"/>
      <c r="F61" s="76"/>
      <c r="G61" s="76"/>
      <c r="H61" s="76"/>
      <c r="I61" s="76"/>
      <c r="J61" s="76"/>
      <c r="K61" s="88" t="s">
        <v>80</v>
      </c>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199" t="s">
        <v>199</v>
      </c>
      <c r="E3" s="200"/>
      <c r="F3" s="200"/>
      <c r="G3" s="200"/>
      <c r="H3" s="201"/>
      <c r="I3" s="202" t="s">
        <v>200</v>
      </c>
      <c r="J3" s="203"/>
      <c r="K3" s="203"/>
      <c r="L3" s="204"/>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198" t="s">
        <v>206</v>
      </c>
      <c r="P6" s="198"/>
      <c r="Q6" s="198"/>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552</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549</v>
      </c>
      <c r="E30" s="3">
        <v>64</v>
      </c>
      <c r="F30" s="3" t="s">
        <v>547</v>
      </c>
      <c r="G30" s="3" t="s">
        <v>548</v>
      </c>
      <c r="H30" s="3" t="s">
        <v>550</v>
      </c>
      <c r="I30" s="3">
        <v>32</v>
      </c>
      <c r="J30" s="3">
        <v>8</v>
      </c>
      <c r="K30" s="3" t="s">
        <v>551</v>
      </c>
    </row>
    <row r="31" spans="2:37" ht="84" x14ac:dyDescent="0.3">
      <c r="C31" s="4" t="s">
        <v>193</v>
      </c>
      <c r="D31" s="4" t="s">
        <v>194</v>
      </c>
      <c r="E31" s="5" t="s">
        <v>195</v>
      </c>
      <c r="F31" s="5" t="s">
        <v>196</v>
      </c>
      <c r="G31" s="5" t="s">
        <v>197</v>
      </c>
      <c r="H31" s="5" t="s">
        <v>195</v>
      </c>
      <c r="I31" s="5" t="s">
        <v>196</v>
      </c>
      <c r="J31" s="4" t="s">
        <v>194</v>
      </c>
      <c r="K31" s="4" t="s">
        <v>198</v>
      </c>
    </row>
    <row r="32" spans="2:37" ht="15.6" x14ac:dyDescent="0.3">
      <c r="B32" t="s">
        <v>571</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552</v>
      </c>
      <c r="C41" s="75" t="s">
        <v>553</v>
      </c>
      <c r="D41" s="75" t="s">
        <v>554</v>
      </c>
      <c r="E41" s="75" t="s">
        <v>555</v>
      </c>
      <c r="F41" s="75" t="s">
        <v>564</v>
      </c>
      <c r="G41" s="75" t="s">
        <v>556</v>
      </c>
      <c r="H41" s="75" t="s">
        <v>557</v>
      </c>
      <c r="I41" s="75" t="s">
        <v>558</v>
      </c>
      <c r="J41" s="75" t="s">
        <v>563</v>
      </c>
      <c r="K41" s="74" t="s">
        <v>559</v>
      </c>
    </row>
    <row r="42" spans="2:11" ht="15.6" x14ac:dyDescent="0.3">
      <c r="B42" t="s">
        <v>515</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517</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560</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561</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562</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565</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566</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567</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568</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569</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570</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topLeftCell="A37" workbookViewId="0">
      <selection activeCell="O8" sqref="O8:O55"/>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05" t="s">
        <v>592</v>
      </c>
      <c r="C6" s="206"/>
      <c r="F6" s="207" t="s">
        <v>593</v>
      </c>
      <c r="G6" s="208"/>
      <c r="H6" s="208"/>
      <c r="I6" s="208"/>
      <c r="J6" s="208"/>
      <c r="K6" s="206"/>
    </row>
    <row r="7" spans="1:15" ht="15.6" x14ac:dyDescent="0.3">
      <c r="B7" s="174">
        <f>COUNTA(B8:B107)</f>
        <v>33</v>
      </c>
      <c r="F7" s="174">
        <f>COUNTA(F8:F107)</f>
        <v>48</v>
      </c>
      <c r="M7" s="175"/>
      <c r="N7" s="176" t="s">
        <v>594</v>
      </c>
      <c r="O7" s="176" t="s">
        <v>595</v>
      </c>
    </row>
    <row r="8" spans="1:15" ht="15.6" x14ac:dyDescent="0.3">
      <c r="A8" s="1">
        <v>1</v>
      </c>
      <c r="B8" s="172" t="s">
        <v>106</v>
      </c>
      <c r="C8" s="173" t="str">
        <f t="shared" ref="C8:C71" si="0">IF(B8="","",RIGHT(B8,LEN(B8)-FIND(" ",B8))&amp;", "&amp;LEFT(B8,FIND(" ",B8)-1))</f>
        <v>Gregory, Al</v>
      </c>
      <c r="E8" s="1">
        <v>1</v>
      </c>
      <c r="F8" s="169" t="s">
        <v>127</v>
      </c>
      <c r="H8" s="170" t="str">
        <f>IF(F8="","",LEFT(F8,FIND("-",F8)-2))</f>
        <v>Baemmert</v>
      </c>
      <c r="I8" s="170" t="str">
        <f>IF(F8="","",RIGHT(F8,LEN(F8)-FIND("-",F8)-1))</f>
        <v>Hillman</v>
      </c>
      <c r="J8" s="171" t="str">
        <f>IF(F8="","",VLOOKUP("*"&amp;H8&amp;"*",'EMAIL LIST'!$C$6:$C$147,1,FALSE))</f>
        <v>Baemmert, Mark</v>
      </c>
      <c r="K8" s="170" t="str">
        <f>IF(F8="","",VLOOKUP("*"&amp;I8&amp;"*",'EMAIL LIST'!$C$6:$C$147,1,FALSE))</f>
        <v>Hillman, Roy</v>
      </c>
      <c r="M8" s="177">
        <v>1</v>
      </c>
      <c r="N8" s="172" t="s">
        <v>318</v>
      </c>
      <c r="O8" s="178" t="str">
        <f>IF(N8="","",RIGHT(N8,LEN(N8)-1-FIND(",",N8))&amp;" "&amp;LEFT(N8,FIND(",",N8)-1))</f>
        <v>Roy Hillman</v>
      </c>
    </row>
    <row r="9" spans="1:15" ht="15.6" x14ac:dyDescent="0.3">
      <c r="A9" s="1">
        <v>2</v>
      </c>
      <c r="B9" s="172" t="s">
        <v>111</v>
      </c>
      <c r="C9" s="173" t="str">
        <f t="shared" si="0"/>
        <v>Rothwein, Bill</v>
      </c>
      <c r="E9" s="1">
        <v>2</v>
      </c>
      <c r="F9" s="169" t="s">
        <v>120</v>
      </c>
      <c r="H9" s="170" t="str">
        <f t="shared" ref="H9:H72" si="1">IF(F9="","",LEFT(F9,FIND("-",F9)-2))</f>
        <v>Davis</v>
      </c>
      <c r="I9" s="170" t="str">
        <f t="shared" ref="I9:I72" si="2">IF(F9="","",RIGHT(F9,LEN(F9)-FIND("-",F9)-1))</f>
        <v>Linford</v>
      </c>
      <c r="J9" s="171" t="str">
        <f>IF(F9="","",VLOOKUP("*"&amp;H9&amp;"*",'EMAIL LIST'!$C$6:$C$147,1,FALSE))</f>
        <v>Davis, Craig</v>
      </c>
      <c r="K9" s="170" t="str">
        <f>IF(F9="","",VLOOKUP("*"&amp;I9&amp;"*",'EMAIL LIST'!$C$6:$C$147,1,FALSE))</f>
        <v>Linford, Ron</v>
      </c>
      <c r="M9" s="177">
        <v>2</v>
      </c>
      <c r="N9" s="172" t="s">
        <v>375</v>
      </c>
      <c r="O9" s="178" t="str">
        <f t="shared" ref="O9:O13" si="3">IF(N9="","",RIGHT(N9,LEN(N9)-1-FIND(",",N9))&amp;" "&amp;LEFT(N9,FIND(",",N9)-1))</f>
        <v>Ron Linford</v>
      </c>
    </row>
    <row r="10" spans="1:15" ht="15.6" x14ac:dyDescent="0.3">
      <c r="A10" s="1">
        <v>3</v>
      </c>
      <c r="B10" s="172" t="s">
        <v>31</v>
      </c>
      <c r="C10" s="173" t="str">
        <f t="shared" si="0"/>
        <v>Spencer, Bill</v>
      </c>
      <c r="E10" s="1">
        <v>3</v>
      </c>
      <c r="F10" s="169" t="s">
        <v>131</v>
      </c>
      <c r="H10" s="170" t="str">
        <f t="shared" si="1"/>
        <v>Grassel</v>
      </c>
      <c r="I10" s="170" t="str">
        <f t="shared" si="2"/>
        <v>Zalewski</v>
      </c>
      <c r="J10" s="171" t="str">
        <f>IF(F10="","",VLOOKUP("*"&amp;H10&amp;"*",'EMAIL LIST'!$C$6:$C$147,1,FALSE))</f>
        <v>Grassel, Michael</v>
      </c>
      <c r="K10" s="170" t="str">
        <f>IF(F10="","",VLOOKUP("*"&amp;I10&amp;"*",'EMAIL LIST'!$C$6:$C$147,1,FALSE))</f>
        <v>Zalewski, Steve</v>
      </c>
      <c r="M10" s="177">
        <v>3</v>
      </c>
      <c r="N10" s="172" t="s">
        <v>501</v>
      </c>
      <c r="O10" s="178" t="str">
        <f t="shared" si="3"/>
        <v>Steve Zalewski</v>
      </c>
    </row>
    <row r="11" spans="1:15" ht="15.6" x14ac:dyDescent="0.3">
      <c r="A11" s="1">
        <v>4</v>
      </c>
      <c r="B11" s="172" t="s">
        <v>94</v>
      </c>
      <c r="C11" s="173" t="str">
        <f t="shared" si="0"/>
        <v>Lazor, Bobby</v>
      </c>
      <c r="E11" s="1">
        <v>4</v>
      </c>
      <c r="F11" s="169" t="s">
        <v>116</v>
      </c>
      <c r="H11" s="170" t="str">
        <f t="shared" si="1"/>
        <v>Henning</v>
      </c>
      <c r="I11" s="170" t="str">
        <f t="shared" si="2"/>
        <v>Rearick</v>
      </c>
      <c r="J11" s="171" t="str">
        <f>IF(F11="","",VLOOKUP("*"&amp;H11&amp;"*",'EMAIL LIST'!$C$6:$C$147,1,FALSE))</f>
        <v>Henning, Jack</v>
      </c>
      <c r="K11" s="170" t="str">
        <f>IF(F11="","",VLOOKUP("*"&amp;I11&amp;"*",'EMAIL LIST'!$C$6:$C$147,1,FALSE))</f>
        <v>Rearick, Greg</v>
      </c>
      <c r="M11" s="177">
        <v>4</v>
      </c>
      <c r="N11" s="172" t="s">
        <v>441</v>
      </c>
      <c r="O11" s="178" t="str">
        <f t="shared" si="3"/>
        <v>Greg Rearick</v>
      </c>
    </row>
    <row r="12" spans="1:15" ht="15.6" x14ac:dyDescent="0.3">
      <c r="A12" s="1">
        <v>5</v>
      </c>
      <c r="B12" s="172" t="s">
        <v>12</v>
      </c>
      <c r="C12" s="173" t="str">
        <f t="shared" si="0"/>
        <v>Cruel, Boyd</v>
      </c>
      <c r="E12" s="1">
        <v>5</v>
      </c>
      <c r="F12" s="169" t="s">
        <v>137</v>
      </c>
      <c r="H12" s="170" t="str">
        <f t="shared" si="1"/>
        <v>Jones</v>
      </c>
      <c r="I12" s="170" t="str">
        <f t="shared" si="2"/>
        <v>Mackowiak</v>
      </c>
      <c r="J12" s="171" t="str">
        <f>IF(F12="","",VLOOKUP("*"&amp;H12&amp;"*",'EMAIL LIST'!$C$6:$C$147,1,FALSE))</f>
        <v>Jones, Bob</v>
      </c>
      <c r="K12" s="170" t="str">
        <f>IF(F12="","",VLOOKUP("*"&amp;I12&amp;"*",'EMAIL LIST'!$C$6:$C$147,1,FALSE))</f>
        <v>Mackowiak, Mike</v>
      </c>
      <c r="M12" s="177">
        <v>5</v>
      </c>
      <c r="N12" s="172" t="s">
        <v>379</v>
      </c>
      <c r="O12" s="178" t="str">
        <f t="shared" si="3"/>
        <v>Mike Mackowiak</v>
      </c>
    </row>
    <row r="13" spans="1:15" ht="15.6" x14ac:dyDescent="0.3">
      <c r="A13" s="1">
        <v>6</v>
      </c>
      <c r="B13" s="172" t="s">
        <v>80</v>
      </c>
      <c r="C13" s="173" t="str">
        <f t="shared" si="0"/>
        <v>Ingarfield, Brad</v>
      </c>
      <c r="E13" s="1">
        <v>6</v>
      </c>
      <c r="F13" s="169" t="s">
        <v>122</v>
      </c>
      <c r="H13" s="170" t="str">
        <f t="shared" si="1"/>
        <v>Kaunas</v>
      </c>
      <c r="I13" s="170" t="str">
        <f t="shared" si="2"/>
        <v>Shoup</v>
      </c>
      <c r="J13" s="171" t="str">
        <f>IF(F13="","",VLOOKUP("*"&amp;H13&amp;"*",'EMAIL LIST'!$C$6:$C$147,1,FALSE))</f>
        <v>Kaunas, Kurt</v>
      </c>
      <c r="K13" s="170" t="str">
        <f>IF(F13="","",VLOOKUP("*"&amp;I13&amp;"*",'EMAIL LIST'!$C$6:$C$147,1,FALSE))</f>
        <v>Shoup, Andy</v>
      </c>
      <c r="M13" s="177">
        <v>6</v>
      </c>
      <c r="N13" s="172" t="s">
        <v>459</v>
      </c>
      <c r="O13" s="178" t="str">
        <f t="shared" si="3"/>
        <v>Andy Shoup</v>
      </c>
    </row>
    <row r="14" spans="1:15" ht="15.6" x14ac:dyDescent="0.3">
      <c r="A14" s="1">
        <v>7</v>
      </c>
      <c r="B14" s="172" t="s">
        <v>74</v>
      </c>
      <c r="C14" s="173" t="str">
        <f t="shared" si="0"/>
        <v>Laurin, Brandon</v>
      </c>
      <c r="E14" s="1">
        <v>7</v>
      </c>
      <c r="F14" s="169" t="s">
        <v>135</v>
      </c>
      <c r="H14" s="170" t="str">
        <f t="shared" si="1"/>
        <v>Thomas</v>
      </c>
      <c r="I14" s="170" t="str">
        <f t="shared" si="2"/>
        <v>Collins</v>
      </c>
      <c r="J14" s="171" t="str">
        <f>IF(F14="","",VLOOKUP("*"&amp;H14&amp;"*",'EMAIL LIST'!$C$6:$C$147,1,FALSE))</f>
        <v>Thomas, Geoff</v>
      </c>
      <c r="K14" s="170" t="str">
        <f>IF(F14="","",VLOOKUP("*"&amp;I14&amp;"*",'EMAIL LIST'!$C$6:$C$147,1,FALSE))</f>
        <v>Collins, Chris</v>
      </c>
      <c r="M14" s="177">
        <v>7</v>
      </c>
      <c r="N14" s="172" t="s">
        <v>272</v>
      </c>
      <c r="O14" s="178" t="str">
        <f t="shared" ref="O14:O66" si="4">IF(N14="","",RIGHT(N14,LEN(N14)-1-FIND(",",N14))&amp;" "&amp;LEFT(N14,FIND(",",N14)-1))</f>
        <v>Chris Collins</v>
      </c>
    </row>
    <row r="15" spans="1:15" ht="15.6" x14ac:dyDescent="0.3">
      <c r="A15" s="1">
        <v>8</v>
      </c>
      <c r="B15" s="172" t="s">
        <v>29</v>
      </c>
      <c r="C15" s="173" t="str">
        <f t="shared" si="0"/>
        <v>Bretz, Chris</v>
      </c>
      <c r="E15" s="1">
        <v>8</v>
      </c>
      <c r="F15" s="169" t="s">
        <v>124</v>
      </c>
      <c r="H15" s="170" t="str">
        <f t="shared" si="1"/>
        <v>Stoltz</v>
      </c>
      <c r="I15" s="170" t="str">
        <f t="shared" si="2"/>
        <v>Morin</v>
      </c>
      <c r="J15" s="171" t="str">
        <f>IF(F15="","",VLOOKUP("*"&amp;H15&amp;"*",'EMAIL LIST'!$C$6:$C$147,1,FALSE))</f>
        <v>Stoltz, Jeff</v>
      </c>
      <c r="K15" s="170" t="str">
        <f>IF(F15="","",VLOOKUP("*"&amp;I15&amp;"*",'EMAIL LIST'!$C$6:$C$147,1,FALSE))</f>
        <v>Morin, J.J.</v>
      </c>
      <c r="M15" s="177">
        <v>8</v>
      </c>
      <c r="N15" s="172" t="s">
        <v>411</v>
      </c>
      <c r="O15" s="178" t="str">
        <f t="shared" si="4"/>
        <v>J.J. Morin</v>
      </c>
    </row>
    <row r="16" spans="1:15" ht="15.6" x14ac:dyDescent="0.3">
      <c r="A16" s="1">
        <v>9</v>
      </c>
      <c r="B16" s="172" t="s">
        <v>95</v>
      </c>
      <c r="C16" s="173" t="str">
        <f t="shared" si="0"/>
        <v>Brunick, Chris</v>
      </c>
      <c r="E16" s="1">
        <v>9</v>
      </c>
      <c r="F16" s="169" t="s">
        <v>126</v>
      </c>
      <c r="H16" s="170" t="str">
        <f t="shared" si="1"/>
        <v>Angarone</v>
      </c>
      <c r="I16" s="170" t="str">
        <f t="shared" si="2"/>
        <v>Orava</v>
      </c>
      <c r="J16" s="171" t="str">
        <f>IF(F16="","",VLOOKUP("*"&amp;H16&amp;"*",'EMAIL LIST'!$C$6:$C$147,1,FALSE))</f>
        <v>Angarone, Brian</v>
      </c>
      <c r="K16" s="170" t="str">
        <f>IF(F16="","",VLOOKUP("*"&amp;I16&amp;"*",'EMAIL LIST'!$C$6:$C$147,1,FALSE))</f>
        <v>Orava, Scott</v>
      </c>
      <c r="M16" s="177">
        <v>9</v>
      </c>
      <c r="N16" s="172" t="s">
        <v>423</v>
      </c>
      <c r="O16" s="178" t="str">
        <f t="shared" si="4"/>
        <v>Scott Orava</v>
      </c>
    </row>
    <row r="17" spans="1:15" ht="15.6" x14ac:dyDescent="0.3">
      <c r="A17" s="1">
        <v>10</v>
      </c>
      <c r="B17" s="172" t="s">
        <v>56</v>
      </c>
      <c r="C17" s="173" t="str">
        <f t="shared" si="0"/>
        <v>Burgau, Chris</v>
      </c>
      <c r="E17" s="1">
        <v>10</v>
      </c>
      <c r="F17" s="169" t="s">
        <v>157</v>
      </c>
      <c r="H17" s="170" t="str">
        <f t="shared" si="1"/>
        <v>Applegate</v>
      </c>
      <c r="I17" s="170" t="str">
        <f t="shared" si="2"/>
        <v>McArthur</v>
      </c>
      <c r="J17" s="171" t="str">
        <f>IF(F17="","",VLOOKUP("*"&amp;H17&amp;"*",'EMAIL LIST'!$C$6:$C$147,1,FALSE))</f>
        <v>Applegate, Byron</v>
      </c>
      <c r="K17" s="170" t="str">
        <f>IF(F17="","",VLOOKUP("*"&amp;I17&amp;"*",'EMAIL LIST'!$C$6:$C$147,1,FALSE))</f>
        <v>McArthur, Brent</v>
      </c>
      <c r="M17" s="177">
        <v>10</v>
      </c>
      <c r="N17" s="172" t="s">
        <v>391</v>
      </c>
      <c r="O17" s="178" t="str">
        <f t="shared" si="4"/>
        <v>Brent McArthur</v>
      </c>
    </row>
    <row r="18" spans="1:15" ht="15.6" x14ac:dyDescent="0.3">
      <c r="A18" s="1">
        <v>11</v>
      </c>
      <c r="B18" s="172" t="s">
        <v>103</v>
      </c>
      <c r="C18" s="173" t="str">
        <f t="shared" si="0"/>
        <v>Lorenz, Frank</v>
      </c>
      <c r="E18" s="1">
        <v>11</v>
      </c>
      <c r="F18" s="169" t="s">
        <v>161</v>
      </c>
      <c r="H18" s="170" t="str">
        <f t="shared" si="1"/>
        <v>Cole</v>
      </c>
      <c r="I18" s="170" t="str">
        <f t="shared" si="2"/>
        <v>McCaffrey</v>
      </c>
      <c r="J18" s="171" t="str">
        <f>IF(F18="","",VLOOKUP("*"&amp;H18&amp;"*",'EMAIL LIST'!$C$6:$C$147,1,FALSE))</f>
        <v>Cole, Jim</v>
      </c>
      <c r="K18" s="170" t="str">
        <f>IF(F18="","",VLOOKUP("*"&amp;I18&amp;"*",'EMAIL LIST'!$C$6:$C$147,1,FALSE))</f>
        <v>McCaffrey, Ken</v>
      </c>
      <c r="M18" s="177">
        <v>11</v>
      </c>
      <c r="N18" s="172" t="s">
        <v>395</v>
      </c>
      <c r="O18" s="178" t="str">
        <f t="shared" si="4"/>
        <v>Ken McCaffrey</v>
      </c>
    </row>
    <row r="19" spans="1:15" ht="15.6" x14ac:dyDescent="0.3">
      <c r="A19" s="1">
        <v>12</v>
      </c>
      <c r="B19" s="172" t="s">
        <v>96</v>
      </c>
      <c r="C19" s="173" t="str">
        <f t="shared" si="0"/>
        <v>Merlo Jr., Frank</v>
      </c>
      <c r="E19" s="1">
        <v>12</v>
      </c>
      <c r="F19" s="169" t="s">
        <v>149</v>
      </c>
      <c r="H19" s="170" t="str">
        <f t="shared" si="1"/>
        <v>Cruel</v>
      </c>
      <c r="I19" s="170" t="str">
        <f t="shared" si="2"/>
        <v>Hahn</v>
      </c>
      <c r="J19" s="171" t="str">
        <f>IF(F19="","",VLOOKUP("*"&amp;H19&amp;"*",'EMAIL LIST'!$C$6:$C$147,1,FALSE))</f>
        <v>Cruel, Boyd</v>
      </c>
      <c r="K19" s="170" t="str">
        <f>IF(F19="","",VLOOKUP("*"&amp;I19&amp;"*",'EMAIL LIST'!$C$6:$C$147,1,FALSE))</f>
        <v>Hahn, Chris</v>
      </c>
      <c r="M19" s="177">
        <v>12</v>
      </c>
      <c r="N19" s="172" t="s">
        <v>312</v>
      </c>
      <c r="O19" s="178" t="str">
        <f t="shared" si="4"/>
        <v>Chris Hahn</v>
      </c>
    </row>
    <row r="20" spans="1:15" ht="15.6" x14ac:dyDescent="0.3">
      <c r="A20" s="1">
        <v>13</v>
      </c>
      <c r="B20" s="172" t="s">
        <v>92</v>
      </c>
      <c r="C20" s="173" t="str">
        <f t="shared" si="0"/>
        <v>Shevik, Gary</v>
      </c>
      <c r="E20" s="1">
        <v>13</v>
      </c>
      <c r="F20" s="169" t="s">
        <v>144</v>
      </c>
      <c r="H20" s="170" t="str">
        <f t="shared" si="1"/>
        <v>Hoerle</v>
      </c>
      <c r="I20" s="170" t="str">
        <f t="shared" si="2"/>
        <v>Horning</v>
      </c>
      <c r="J20" s="171" t="str">
        <f>IF(F20="","",VLOOKUP("*"&amp;H20&amp;"*",'EMAIL LIST'!$C$6:$C$147,1,FALSE))</f>
        <v>Hoerle, Dale</v>
      </c>
      <c r="K20" s="170" t="str">
        <f>IF(F20="","",VLOOKUP("*"&amp;I20&amp;"*",'EMAIL LIST'!$C$6:$C$147,1,FALSE))</f>
        <v>Horning, Jason</v>
      </c>
      <c r="M20" s="177">
        <v>13</v>
      </c>
      <c r="N20" s="172" t="s">
        <v>326</v>
      </c>
      <c r="O20" s="178" t="str">
        <f t="shared" si="4"/>
        <v>Jason Horning</v>
      </c>
    </row>
    <row r="21" spans="1:15" ht="15.6" x14ac:dyDescent="0.3">
      <c r="A21" s="1">
        <v>14</v>
      </c>
      <c r="B21" s="172" t="s">
        <v>101</v>
      </c>
      <c r="C21" s="173" t="str">
        <f t="shared" si="0"/>
        <v>Thomas, Geoff</v>
      </c>
      <c r="E21" s="1">
        <v>14</v>
      </c>
      <c r="F21" s="169" t="s">
        <v>147</v>
      </c>
      <c r="H21" s="170" t="str">
        <f t="shared" si="1"/>
        <v>Meeder</v>
      </c>
      <c r="I21" s="170" t="str">
        <f t="shared" si="2"/>
        <v>Spears</v>
      </c>
      <c r="J21" s="171" t="str">
        <f>IF(F21="","",VLOOKUP("*"&amp;H21&amp;"*",'EMAIL LIST'!$C$6:$C$147,1,FALSE))</f>
        <v>Meeder, Brian</v>
      </c>
      <c r="K21" s="170" t="str">
        <f>IF(F21="","",VLOOKUP("*"&amp;I21&amp;"*",'EMAIL LIST'!$C$6:$C$147,1,FALSE))</f>
        <v>Spears, Chris</v>
      </c>
      <c r="M21" s="177">
        <v>14</v>
      </c>
      <c r="N21" s="172" t="s">
        <v>465</v>
      </c>
      <c r="O21" s="178" t="str">
        <f t="shared" si="4"/>
        <v>Chris Spears</v>
      </c>
    </row>
    <row r="22" spans="1:15" ht="15.6" x14ac:dyDescent="0.3">
      <c r="A22" s="1">
        <v>15</v>
      </c>
      <c r="B22" s="172" t="s">
        <v>23</v>
      </c>
      <c r="C22" s="173" t="str">
        <f t="shared" si="0"/>
        <v>Henning, Jack</v>
      </c>
      <c r="E22" s="1">
        <v>15</v>
      </c>
      <c r="F22" s="169" t="s">
        <v>153</v>
      </c>
      <c r="H22" s="170" t="str">
        <f t="shared" si="1"/>
        <v>Montana</v>
      </c>
      <c r="I22" s="170" t="str">
        <f t="shared" si="2"/>
        <v>Kowal</v>
      </c>
      <c r="J22" s="171" t="str">
        <f>IF(F22="","",VLOOKUP("*"&amp;H22&amp;"*",'EMAIL LIST'!$C$6:$C$147,1,FALSE))</f>
        <v>Montana, Joe</v>
      </c>
      <c r="K22" s="170" t="str">
        <f>IF(F22="","",VLOOKUP("*"&amp;I22&amp;"*",'EMAIL LIST'!$C$6:$C$147,1,FALSE))</f>
        <v>Kowal, Joe</v>
      </c>
      <c r="M22" s="177">
        <v>15</v>
      </c>
      <c r="N22" s="172" t="s">
        <v>354</v>
      </c>
      <c r="O22" s="178" t="str">
        <f t="shared" si="4"/>
        <v>Joe Kowal</v>
      </c>
    </row>
    <row r="23" spans="1:15" ht="15.6" x14ac:dyDescent="0.3">
      <c r="A23" s="1">
        <v>16</v>
      </c>
      <c r="B23" s="172" t="s">
        <v>68</v>
      </c>
      <c r="C23" s="173" t="str">
        <f t="shared" si="0"/>
        <v>Golembiewski, Jake</v>
      </c>
      <c r="E23" s="1">
        <v>16</v>
      </c>
      <c r="F23" s="169" t="s">
        <v>140</v>
      </c>
      <c r="H23" s="170" t="str">
        <f t="shared" si="1"/>
        <v>Ramsey</v>
      </c>
      <c r="I23" s="170" t="str">
        <f t="shared" si="2"/>
        <v>Morales</v>
      </c>
      <c r="J23" s="171" t="str">
        <f>IF(F23="","",VLOOKUP("*"&amp;H23&amp;"*",'EMAIL LIST'!$C$6:$C$147,1,FALSE))</f>
        <v>Ramsey, Kevin</v>
      </c>
      <c r="K23" s="170" t="str">
        <f>IF(F23="","",VLOOKUP("*"&amp;I23&amp;"*",'EMAIL LIST'!$C$6:$C$147,1,FALSE))</f>
        <v>Morales, Rob</v>
      </c>
      <c r="M23" s="177">
        <v>16</v>
      </c>
      <c r="N23" s="172" t="s">
        <v>409</v>
      </c>
      <c r="O23" s="178" t="str">
        <f t="shared" si="4"/>
        <v>Rob Morales</v>
      </c>
    </row>
    <row r="24" spans="1:15" ht="15.6" x14ac:dyDescent="0.3">
      <c r="A24" s="1">
        <v>17</v>
      </c>
      <c r="B24" s="172" t="s">
        <v>57</v>
      </c>
      <c r="C24" s="173" t="str">
        <f t="shared" si="0"/>
        <v>Horning, Jason</v>
      </c>
      <c r="E24" s="1">
        <v>17</v>
      </c>
      <c r="F24" s="169" t="s">
        <v>155</v>
      </c>
      <c r="H24" s="170" t="str">
        <f t="shared" si="1"/>
        <v>Rendell</v>
      </c>
      <c r="I24" s="170" t="str">
        <f t="shared" si="2"/>
        <v>Gates</v>
      </c>
      <c r="J24" s="171" t="str">
        <f>IF(F24="","",VLOOKUP("*"&amp;H24&amp;"*",'EMAIL LIST'!$C$6:$C$147,1,FALSE))</f>
        <v>Rendell, Brad</v>
      </c>
      <c r="K24" s="170" t="str">
        <f>IF(F24="","",VLOOKUP("*"&amp;I24&amp;"*",'EMAIL LIST'!$C$6:$C$147,1,FALSE))</f>
        <v>Gates, Bob</v>
      </c>
      <c r="M24" s="177">
        <v>17</v>
      </c>
      <c r="N24" s="172" t="s">
        <v>298</v>
      </c>
      <c r="O24" s="178" t="str">
        <f t="shared" si="4"/>
        <v>Bob Gates</v>
      </c>
    </row>
    <row r="25" spans="1:15" ht="15.6" x14ac:dyDescent="0.3">
      <c r="A25" s="1">
        <v>18</v>
      </c>
      <c r="B25" s="172" t="s">
        <v>50</v>
      </c>
      <c r="C25" s="173" t="str">
        <f t="shared" si="0"/>
        <v>Kujanson, Jason</v>
      </c>
      <c r="E25" s="1">
        <v>18</v>
      </c>
      <c r="F25" s="169" t="s">
        <v>147</v>
      </c>
      <c r="H25" s="170" t="str">
        <f t="shared" si="1"/>
        <v>Meeder</v>
      </c>
      <c r="I25" s="170" t="str">
        <f t="shared" si="2"/>
        <v>Spears</v>
      </c>
      <c r="J25" s="171" t="str">
        <f>IF(F25="","",VLOOKUP("*"&amp;H25&amp;"*",'EMAIL LIST'!$C$6:$C$147,1,FALSE))</f>
        <v>Meeder, Brian</v>
      </c>
      <c r="K25" s="170" t="str">
        <f>IF(F25="","",VLOOKUP("*"&amp;I25&amp;"*",'EMAIL LIST'!$C$6:$C$147,1,FALSE))</f>
        <v>Spears, Chris</v>
      </c>
      <c r="M25" s="177">
        <v>18</v>
      </c>
      <c r="N25" s="172" t="s">
        <v>465</v>
      </c>
      <c r="O25" s="178" t="str">
        <f t="shared" si="4"/>
        <v>Chris Spears</v>
      </c>
    </row>
    <row r="26" spans="1:15" ht="15.6" x14ac:dyDescent="0.3">
      <c r="A26" s="1">
        <v>19</v>
      </c>
      <c r="B26" s="172" t="s">
        <v>20</v>
      </c>
      <c r="C26" s="173" t="str">
        <f t="shared" si="0"/>
        <v>Munsell, Jeff</v>
      </c>
      <c r="E26" s="1">
        <v>19</v>
      </c>
      <c r="F26" s="169" t="s">
        <v>168</v>
      </c>
      <c r="H26" s="170" t="str">
        <f t="shared" si="1"/>
        <v>Rearick</v>
      </c>
      <c r="I26" s="170" t="str">
        <f t="shared" si="2"/>
        <v>Lewis</v>
      </c>
      <c r="J26" s="171" t="str">
        <f>IF(F26="","",VLOOKUP("*"&amp;H26&amp;"*",'EMAIL LIST'!$C$6:$C$147,1,FALSE))</f>
        <v>Rearick, Greg</v>
      </c>
      <c r="K26" s="170" t="str">
        <f>IF(F26="","",VLOOKUP("*"&amp;I26&amp;"*",'EMAIL LIST'!$C$6:$C$147,1,FALSE))</f>
        <v>Lewis, Duncan</v>
      </c>
      <c r="M26" s="177">
        <v>19</v>
      </c>
      <c r="N26" s="172" t="s">
        <v>372</v>
      </c>
      <c r="O26" s="178" t="str">
        <f t="shared" si="4"/>
        <v>Duncan Lewis</v>
      </c>
    </row>
    <row r="27" spans="1:15" ht="15.6" x14ac:dyDescent="0.3">
      <c r="A27" s="1">
        <v>20</v>
      </c>
      <c r="B27" s="172" t="s">
        <v>59</v>
      </c>
      <c r="C27" s="173" t="str">
        <f t="shared" si="0"/>
        <v>Stoltz, Jeff</v>
      </c>
      <c r="E27" s="1">
        <v>20</v>
      </c>
      <c r="F27" s="169" t="s">
        <v>162</v>
      </c>
      <c r="H27" s="170" t="str">
        <f t="shared" si="1"/>
        <v>Stoltz</v>
      </c>
      <c r="I27" s="170" t="str">
        <f t="shared" si="2"/>
        <v>Kallem</v>
      </c>
      <c r="J27" s="171" t="str">
        <f>IF(F27="","",VLOOKUP("*"&amp;H27&amp;"*",'EMAIL LIST'!$C$6:$C$147,1,FALSE))</f>
        <v>Stoltz, Jeff</v>
      </c>
      <c r="K27" s="170" t="str">
        <f>IF(F27="","",VLOOKUP("*"&amp;I27&amp;"*",'EMAIL LIST'!$C$6:$C$147,1,FALSE))</f>
        <v>Kallem, Ken</v>
      </c>
      <c r="M27" s="177">
        <v>20</v>
      </c>
      <c r="N27" s="172" t="s">
        <v>340</v>
      </c>
      <c r="O27" s="178" t="str">
        <f t="shared" si="4"/>
        <v>Ken Kallem</v>
      </c>
    </row>
    <row r="28" spans="1:15" ht="15.6" x14ac:dyDescent="0.3">
      <c r="A28" s="1">
        <v>21</v>
      </c>
      <c r="B28" s="172" t="s">
        <v>45</v>
      </c>
      <c r="C28" s="173" t="str">
        <f t="shared" si="0"/>
        <v>Hornacek, John</v>
      </c>
      <c r="E28" s="1">
        <v>21</v>
      </c>
      <c r="F28" s="169" t="s">
        <v>151</v>
      </c>
      <c r="H28" s="170" t="str">
        <f t="shared" si="1"/>
        <v>Matney</v>
      </c>
      <c r="I28" s="170" t="str">
        <f t="shared" si="2"/>
        <v>Callahan</v>
      </c>
      <c r="J28" s="171" t="str">
        <f>IF(F28="","",VLOOKUP("*"&amp;H28&amp;"*",'EMAIL LIST'!$C$6:$C$147,1,FALSE))</f>
        <v>Matney, Mike</v>
      </c>
      <c r="K28" s="170" t="str">
        <f>IF(F28="","",VLOOKUP("*"&amp;I28&amp;"*",'EMAIL LIST'!$C$6:$C$147,1,FALSE))</f>
        <v>Callahan, Mike</v>
      </c>
      <c r="M28" s="177">
        <v>21</v>
      </c>
      <c r="N28" s="172" t="s">
        <v>252</v>
      </c>
      <c r="O28" s="178" t="str">
        <f t="shared" si="4"/>
        <v>Mike Callahan</v>
      </c>
    </row>
    <row r="29" spans="1:15" ht="15.6" x14ac:dyDescent="0.3">
      <c r="A29" s="1">
        <v>22</v>
      </c>
      <c r="B29" s="172" t="s">
        <v>22</v>
      </c>
      <c r="C29" s="173" t="str">
        <f t="shared" si="0"/>
        <v>Malko, John</v>
      </c>
      <c r="E29" s="1">
        <v>22</v>
      </c>
      <c r="F29" s="169" t="s">
        <v>171</v>
      </c>
      <c r="H29" s="170" t="str">
        <f t="shared" si="1"/>
        <v>Cruel</v>
      </c>
      <c r="I29" s="170" t="str">
        <f t="shared" si="2"/>
        <v>Holcombe</v>
      </c>
      <c r="J29" s="171" t="str">
        <f>IF(F29="","",VLOOKUP("*"&amp;H29&amp;"*",'EMAIL LIST'!$C$6:$C$147,1,FALSE))</f>
        <v>Cruel, Boyd</v>
      </c>
      <c r="K29" s="170" t="str">
        <f>IF(F29="","",VLOOKUP("*"&amp;I29&amp;"*",'EMAIL LIST'!$C$6:$C$147,1,FALSE))</f>
        <v>Holcombe, Browning</v>
      </c>
      <c r="M29" s="177">
        <v>22</v>
      </c>
      <c r="N29" s="172" t="s">
        <v>322</v>
      </c>
      <c r="O29" s="178" t="str">
        <f t="shared" si="4"/>
        <v>Browning Holcombe</v>
      </c>
    </row>
    <row r="30" spans="1:15" ht="15.6" x14ac:dyDescent="0.3">
      <c r="A30" s="1">
        <v>23</v>
      </c>
      <c r="B30" s="172" t="s">
        <v>48</v>
      </c>
      <c r="C30" s="173" t="str">
        <f t="shared" si="0"/>
        <v>Theodorson, Karl</v>
      </c>
      <c r="E30" s="1">
        <v>23</v>
      </c>
      <c r="F30" s="169" t="s">
        <v>179</v>
      </c>
      <c r="H30" s="170" t="str">
        <f t="shared" si="1"/>
        <v>Gantzel</v>
      </c>
      <c r="I30" s="170" t="str">
        <f t="shared" si="2"/>
        <v>Rietz</v>
      </c>
      <c r="J30" s="171" t="str">
        <f>IF(F30="","",VLOOKUP("*"&amp;H30&amp;"*",'EMAIL LIST'!$C$6:$C$147,1,FALSE))</f>
        <v>Gantzel, Mike</v>
      </c>
      <c r="K30" s="170" t="str">
        <f>IF(F30="","",VLOOKUP("*"&amp;I30&amp;"*",'EMAIL LIST'!$C$6:$C$147,1,FALSE))</f>
        <v>Rietz, Mike</v>
      </c>
      <c r="M30" s="177">
        <v>23</v>
      </c>
      <c r="N30" s="172" t="s">
        <v>447</v>
      </c>
      <c r="O30" s="178" t="str">
        <f t="shared" si="4"/>
        <v>Mike Rietz</v>
      </c>
    </row>
    <row r="31" spans="1:15" ht="15.6" x14ac:dyDescent="0.3">
      <c r="A31" s="1">
        <v>24</v>
      </c>
      <c r="B31" s="172" t="s">
        <v>77</v>
      </c>
      <c r="C31" s="173" t="str">
        <f t="shared" si="0"/>
        <v>Kaunas, Kurt</v>
      </c>
      <c r="E31" s="1">
        <v>24</v>
      </c>
      <c r="F31" s="169" t="s">
        <v>137</v>
      </c>
      <c r="H31" s="170" t="str">
        <f t="shared" si="1"/>
        <v>Jones</v>
      </c>
      <c r="I31" s="170" t="str">
        <f t="shared" si="2"/>
        <v>Mackowiak</v>
      </c>
      <c r="J31" s="171" t="str">
        <f>IF(F31="","",VLOOKUP("*"&amp;H31&amp;"*",'EMAIL LIST'!$C$6:$C$147,1,FALSE))</f>
        <v>Jones, Bob</v>
      </c>
      <c r="K31" s="170" t="str">
        <f>IF(F31="","",VLOOKUP("*"&amp;I31&amp;"*",'EMAIL LIST'!$C$6:$C$147,1,FALSE))</f>
        <v>Mackowiak, Mike</v>
      </c>
      <c r="M31" s="177">
        <v>24</v>
      </c>
      <c r="N31" s="172" t="s">
        <v>379</v>
      </c>
      <c r="O31" s="178" t="str">
        <f t="shared" si="4"/>
        <v>Mike Mackowiak</v>
      </c>
    </row>
    <row r="32" spans="1:15" ht="15.6" x14ac:dyDescent="0.3">
      <c r="A32" s="1">
        <v>25</v>
      </c>
      <c r="B32" s="172" t="s">
        <v>64</v>
      </c>
      <c r="C32" s="173" t="str">
        <f t="shared" si="0"/>
        <v>Reader, Lance</v>
      </c>
      <c r="E32" s="1">
        <v>25</v>
      </c>
      <c r="F32" s="169" t="s">
        <v>180</v>
      </c>
      <c r="H32" s="170" t="str">
        <f t="shared" si="1"/>
        <v>Rothwein</v>
      </c>
      <c r="I32" s="170" t="str">
        <f t="shared" si="2"/>
        <v>Petersen</v>
      </c>
      <c r="J32" s="171" t="str">
        <f>IF(F32="","",VLOOKUP("*"&amp;H32&amp;"*",'EMAIL LIST'!$C$6:$C$147,1,FALSE))</f>
        <v>Rothwein, Bill</v>
      </c>
      <c r="K32" s="170" t="str">
        <f>IF(F32="","",VLOOKUP("*"&amp;I32&amp;"*",'EMAIL LIST'!$C$6:$C$147,1,FALSE))</f>
        <v>Petersen, Dave</v>
      </c>
      <c r="M32" s="177">
        <v>25</v>
      </c>
      <c r="N32" s="172" t="s">
        <v>431</v>
      </c>
      <c r="O32" s="178" t="str">
        <f t="shared" si="4"/>
        <v>Dave Petersen</v>
      </c>
    </row>
    <row r="33" spans="1:15" ht="15.6" x14ac:dyDescent="0.3">
      <c r="A33" s="1">
        <v>26</v>
      </c>
      <c r="B33" s="172" t="s">
        <v>55</v>
      </c>
      <c r="C33" s="173" t="str">
        <f t="shared" si="0"/>
        <v>Ewing, Mark</v>
      </c>
      <c r="E33" s="1">
        <v>26</v>
      </c>
      <c r="F33" s="169" t="s">
        <v>159</v>
      </c>
      <c r="H33" s="170" t="str">
        <f t="shared" si="1"/>
        <v>Stecker</v>
      </c>
      <c r="I33" s="170" t="str">
        <f t="shared" si="2"/>
        <v>Netzel</v>
      </c>
      <c r="J33" s="171" t="str">
        <f>IF(F33="","",VLOOKUP("*"&amp;H33&amp;"*",'EMAIL LIST'!$C$6:$C$147,1,FALSE))</f>
        <v>Stecker, Sean</v>
      </c>
      <c r="K33" s="170" t="str">
        <f>IF(F33="","",VLOOKUP("*"&amp;I33&amp;"*",'EMAIL LIST'!$C$6:$C$147,1,FALSE))</f>
        <v>Netzel, Steve</v>
      </c>
      <c r="M33" s="177">
        <v>26</v>
      </c>
      <c r="N33" s="172" t="s">
        <v>419</v>
      </c>
      <c r="O33" s="178" t="str">
        <f t="shared" si="4"/>
        <v>Steve Netzel</v>
      </c>
    </row>
    <row r="34" spans="1:15" ht="15.6" x14ac:dyDescent="0.3">
      <c r="A34" s="1">
        <v>27</v>
      </c>
      <c r="B34" s="172" t="s">
        <v>47</v>
      </c>
      <c r="C34" s="173" t="str">
        <f t="shared" si="0"/>
        <v>Wysner, Michael</v>
      </c>
      <c r="E34" s="1">
        <v>27</v>
      </c>
      <c r="F34" s="169" t="s">
        <v>161</v>
      </c>
      <c r="H34" s="170" t="str">
        <f t="shared" si="1"/>
        <v>Cole</v>
      </c>
      <c r="I34" s="170" t="str">
        <f t="shared" si="2"/>
        <v>McCaffrey</v>
      </c>
      <c r="J34" s="171" t="str">
        <f>IF(F34="","",VLOOKUP("*"&amp;H34&amp;"*",'EMAIL LIST'!$C$6:$C$147,1,FALSE))</f>
        <v>Cole, Jim</v>
      </c>
      <c r="K34" s="170" t="str">
        <f>IF(F34="","",VLOOKUP("*"&amp;I34&amp;"*",'EMAIL LIST'!$C$6:$C$147,1,FALSE))</f>
        <v>McCaffrey, Ken</v>
      </c>
      <c r="M34" s="177">
        <v>27</v>
      </c>
      <c r="N34" s="172" t="s">
        <v>395</v>
      </c>
      <c r="O34" s="178" t="str">
        <f t="shared" si="4"/>
        <v>Ken McCaffrey</v>
      </c>
    </row>
    <row r="35" spans="1:15" ht="15.6" x14ac:dyDescent="0.3">
      <c r="A35" s="1">
        <v>28</v>
      </c>
      <c r="B35" s="172" t="s">
        <v>61</v>
      </c>
      <c r="C35" s="173" t="str">
        <f t="shared" si="0"/>
        <v>Callahan, Mike</v>
      </c>
      <c r="E35" s="1">
        <v>28</v>
      </c>
      <c r="F35" s="169" t="s">
        <v>158</v>
      </c>
      <c r="H35" s="170" t="str">
        <f t="shared" si="1"/>
        <v>Kujanson</v>
      </c>
      <c r="I35" s="170" t="str">
        <f t="shared" si="2"/>
        <v>Jones</v>
      </c>
      <c r="J35" s="171" t="str">
        <f>IF(F35="","",VLOOKUP("*"&amp;H35&amp;"*",'EMAIL LIST'!$C$6:$C$147,1,FALSE))</f>
        <v>Kujanson, Jason</v>
      </c>
      <c r="K35" s="170" t="str">
        <f>IF(F35="","",VLOOKUP("*"&amp;I35&amp;"*",'EMAIL LIST'!$C$6:$C$147,1,FALSE))</f>
        <v>Jones, Bob</v>
      </c>
      <c r="M35" s="177">
        <v>28</v>
      </c>
      <c r="N35" s="172" t="s">
        <v>336</v>
      </c>
      <c r="O35" s="178" t="str">
        <f t="shared" si="4"/>
        <v>Bob Jones</v>
      </c>
    </row>
    <row r="36" spans="1:15" ht="15.6" x14ac:dyDescent="0.3">
      <c r="A36" s="1">
        <v>29</v>
      </c>
      <c r="B36" s="172" t="s">
        <v>16</v>
      </c>
      <c r="C36" s="173" t="str">
        <f t="shared" si="0"/>
        <v>Matney, Mike</v>
      </c>
      <c r="E36" s="1">
        <v>29</v>
      </c>
      <c r="F36" s="169" t="s">
        <v>151</v>
      </c>
      <c r="H36" s="170" t="str">
        <f t="shared" si="1"/>
        <v>Matney</v>
      </c>
      <c r="I36" s="170" t="str">
        <f t="shared" si="2"/>
        <v>Callahan</v>
      </c>
      <c r="J36" s="171" t="str">
        <f>IF(F36="","",VLOOKUP("*"&amp;H36&amp;"*",'EMAIL LIST'!$C$6:$C$147,1,FALSE))</f>
        <v>Matney, Mike</v>
      </c>
      <c r="K36" s="170" t="str">
        <f>IF(F36="","",VLOOKUP("*"&amp;I36&amp;"*",'EMAIL LIST'!$C$6:$C$147,1,FALSE))</f>
        <v>Callahan, Mike</v>
      </c>
      <c r="M36" s="177">
        <v>29</v>
      </c>
      <c r="N36" s="172" t="s">
        <v>252</v>
      </c>
      <c r="O36" s="178" t="str">
        <f t="shared" si="4"/>
        <v>Mike Callahan</v>
      </c>
    </row>
    <row r="37" spans="1:15" ht="15.6" x14ac:dyDescent="0.3">
      <c r="A37" s="1">
        <v>30</v>
      </c>
      <c r="B37" s="172" t="s">
        <v>11</v>
      </c>
      <c r="C37" s="173" t="str">
        <f t="shared" si="0"/>
        <v>Morales, Rob</v>
      </c>
      <c r="E37" s="1">
        <v>30</v>
      </c>
      <c r="F37" s="169" t="s">
        <v>169</v>
      </c>
      <c r="H37" s="170" t="str">
        <f t="shared" si="1"/>
        <v>Wysner</v>
      </c>
      <c r="I37" s="170" t="str">
        <f t="shared" si="2"/>
        <v>McArthur</v>
      </c>
      <c r="J37" s="171" t="str">
        <f>IF(F37="","",VLOOKUP("*"&amp;H37&amp;"*",'EMAIL LIST'!$C$6:$C$147,1,FALSE))</f>
        <v>Wysner, Michael</v>
      </c>
      <c r="K37" s="170" t="str">
        <f>IF(F37="","",VLOOKUP("*"&amp;I37&amp;"*",'EMAIL LIST'!$C$6:$C$147,1,FALSE))</f>
        <v>McArthur, Brent</v>
      </c>
      <c r="M37" s="177">
        <v>30</v>
      </c>
      <c r="N37" s="172" t="s">
        <v>391</v>
      </c>
      <c r="O37" s="178" t="str">
        <f t="shared" si="4"/>
        <v>Brent McArthur</v>
      </c>
    </row>
    <row r="38" spans="1:15" ht="15.6" x14ac:dyDescent="0.3">
      <c r="A38" s="1">
        <v>31</v>
      </c>
      <c r="B38" s="172" t="s">
        <v>28</v>
      </c>
      <c r="C38" s="173" t="str">
        <f t="shared" si="0"/>
        <v>Stecker, Sean</v>
      </c>
      <c r="E38" s="1">
        <v>31</v>
      </c>
      <c r="F38" s="169" t="s">
        <v>182</v>
      </c>
      <c r="H38" s="170" t="str">
        <f t="shared" si="1"/>
        <v>Henning</v>
      </c>
      <c r="I38" s="170" t="str">
        <f t="shared" si="2"/>
        <v>Ingarfield</v>
      </c>
      <c r="J38" s="171" t="str">
        <f>IF(F38="","",VLOOKUP("*"&amp;H38&amp;"*",'EMAIL LIST'!$C$6:$C$147,1,FALSE))</f>
        <v>Henning, Jack</v>
      </c>
      <c r="K38" s="170" t="str">
        <f>IF(F38="","",VLOOKUP("*"&amp;I38&amp;"*",'EMAIL LIST'!$C$6:$C$147,1,FALSE))</f>
        <v>Ingarfield, Brad</v>
      </c>
      <c r="M38" s="177">
        <v>31</v>
      </c>
      <c r="N38" s="172" t="s">
        <v>330</v>
      </c>
      <c r="O38" s="178" t="str">
        <f t="shared" si="4"/>
        <v>Brad Ingarfield</v>
      </c>
    </row>
    <row r="39" spans="1:15" ht="15.6" x14ac:dyDescent="0.3">
      <c r="A39" s="1">
        <v>32</v>
      </c>
      <c r="B39" s="172" t="s">
        <v>72</v>
      </c>
      <c r="C39" s="173" t="str">
        <f t="shared" si="0"/>
        <v>Solomon, Steve</v>
      </c>
      <c r="E39" s="1">
        <v>32</v>
      </c>
      <c r="F39" s="169" t="s">
        <v>132</v>
      </c>
      <c r="H39" s="170" t="str">
        <f t="shared" si="1"/>
        <v>Spears</v>
      </c>
      <c r="I39" s="170" t="str">
        <f t="shared" si="2"/>
        <v>Solomon</v>
      </c>
      <c r="J39" s="171" t="str">
        <f>IF(F39="","",VLOOKUP("*"&amp;H39&amp;"*",'EMAIL LIST'!$C$6:$C$147,1,FALSE))</f>
        <v>Spears, Chris</v>
      </c>
      <c r="K39" s="170" t="str">
        <f>IF(F39="","",VLOOKUP("*"&amp;I39&amp;"*",'EMAIL LIST'!$C$6:$C$147,1,FALSE))</f>
        <v>Solomon, Steve</v>
      </c>
      <c r="M39" s="177">
        <v>32</v>
      </c>
      <c r="N39" s="172" t="s">
        <v>463</v>
      </c>
      <c r="O39" s="178" t="str">
        <f t="shared" si="4"/>
        <v>Steve Solomon</v>
      </c>
    </row>
    <row r="40" spans="1:15" ht="15.6" x14ac:dyDescent="0.3">
      <c r="A40" s="1">
        <v>33</v>
      </c>
      <c r="B40" s="172" t="s">
        <v>99</v>
      </c>
      <c r="C40" s="173" t="str">
        <f t="shared" si="0"/>
        <v>Pryor, Todd</v>
      </c>
      <c r="E40" s="1">
        <v>33</v>
      </c>
      <c r="F40" s="169" t="s">
        <v>162</v>
      </c>
      <c r="H40" s="170" t="str">
        <f t="shared" si="1"/>
        <v>Stoltz</v>
      </c>
      <c r="I40" s="170" t="str">
        <f t="shared" si="2"/>
        <v>Kallem</v>
      </c>
      <c r="J40" s="171" t="str">
        <f>IF(F40="","",VLOOKUP("*"&amp;H40&amp;"*",'EMAIL LIST'!$C$6:$C$147,1,FALSE))</f>
        <v>Stoltz, Jeff</v>
      </c>
      <c r="K40" s="170" t="str">
        <f>IF(F40="","",VLOOKUP("*"&amp;I40&amp;"*",'EMAIL LIST'!$C$6:$C$147,1,FALSE))</f>
        <v>Kallem, Ken</v>
      </c>
      <c r="M40" s="177">
        <v>33</v>
      </c>
      <c r="N40" s="172" t="s">
        <v>340</v>
      </c>
      <c r="O40" s="178" t="str">
        <f t="shared" si="4"/>
        <v>Ken Kallem</v>
      </c>
    </row>
    <row r="41" spans="1:15" ht="15.6" x14ac:dyDescent="0.3">
      <c r="A41" s="1">
        <v>34</v>
      </c>
      <c r="B41" s="172"/>
      <c r="C41" s="173" t="str">
        <f t="shared" si="0"/>
        <v/>
      </c>
      <c r="E41" s="1">
        <v>34</v>
      </c>
      <c r="F41" s="169" t="s">
        <v>161</v>
      </c>
      <c r="H41" s="170" t="str">
        <f t="shared" si="1"/>
        <v>Cole</v>
      </c>
      <c r="I41" s="170" t="str">
        <f t="shared" si="2"/>
        <v>McCaffrey</v>
      </c>
      <c r="J41" s="171" t="str">
        <f>IF(F41="","",VLOOKUP("*"&amp;H41&amp;"*",'EMAIL LIST'!$C$6:$C$147,1,FALSE))</f>
        <v>Cole, Jim</v>
      </c>
      <c r="K41" s="170" t="str">
        <f>IF(F41="","",VLOOKUP("*"&amp;I41&amp;"*",'EMAIL LIST'!$C$6:$C$147,1,FALSE))</f>
        <v>McCaffrey, Ken</v>
      </c>
      <c r="M41" s="177">
        <v>34</v>
      </c>
      <c r="N41" s="172" t="s">
        <v>395</v>
      </c>
      <c r="O41" s="178" t="str">
        <f t="shared" si="4"/>
        <v>Ken McCaffrey</v>
      </c>
    </row>
    <row r="42" spans="1:15" ht="15.6" x14ac:dyDescent="0.3">
      <c r="A42" s="1">
        <v>35</v>
      </c>
      <c r="B42" s="172"/>
      <c r="C42" s="173" t="str">
        <f t="shared" si="0"/>
        <v/>
      </c>
      <c r="E42" s="1">
        <v>35</v>
      </c>
      <c r="F42" s="169" t="s">
        <v>573</v>
      </c>
      <c r="H42" s="170" t="str">
        <f t="shared" si="1"/>
        <v>Doble</v>
      </c>
      <c r="I42" s="170" t="str">
        <f t="shared" si="2"/>
        <v>Kerr</v>
      </c>
      <c r="J42" s="171" t="str">
        <f>IF(F42="","",VLOOKUP("*"&amp;H42&amp;"*",'EMAIL LIST'!$C$6:$C$147,1,FALSE))</f>
        <v>Doble, Eric</v>
      </c>
      <c r="K42" s="170" t="str">
        <f>IF(F42="","",VLOOKUP("*"&amp;I42&amp;"*",'EMAIL LIST'!$C$6:$C$147,1,FALSE))</f>
        <v>Kerr, Phil</v>
      </c>
      <c r="M42" s="177">
        <v>35</v>
      </c>
      <c r="N42" s="172" t="s">
        <v>352</v>
      </c>
      <c r="O42" s="178" t="str">
        <f t="shared" si="4"/>
        <v>Phil Kerr</v>
      </c>
    </row>
    <row r="43" spans="1:15" ht="15.6" x14ac:dyDescent="0.3">
      <c r="A43" s="1">
        <v>36</v>
      </c>
      <c r="B43" s="172"/>
      <c r="C43" s="173" t="str">
        <f t="shared" si="0"/>
        <v/>
      </c>
      <c r="E43" s="1">
        <v>36</v>
      </c>
      <c r="F43" s="169" t="s">
        <v>183</v>
      </c>
      <c r="H43" s="170" t="str">
        <f t="shared" si="1"/>
        <v>Henning</v>
      </c>
      <c r="I43" s="170" t="str">
        <f t="shared" si="2"/>
        <v>Theodorson</v>
      </c>
      <c r="J43" s="171" t="str">
        <f>IF(F43="","",VLOOKUP("*"&amp;H43&amp;"*",'EMAIL LIST'!$C$6:$C$147,1,FALSE))</f>
        <v>Henning, Jack</v>
      </c>
      <c r="K43" s="170" t="str">
        <f>IF(F43="","",VLOOKUP("*"&amp;I43&amp;"*",'EMAIL LIST'!$C$6:$C$147,1,FALSE))</f>
        <v>Theodorson, Karl</v>
      </c>
      <c r="M43" s="177">
        <v>36</v>
      </c>
      <c r="N43" s="172" t="s">
        <v>483</v>
      </c>
      <c r="O43" s="178" t="str">
        <f t="shared" si="4"/>
        <v>Karl Theodorson</v>
      </c>
    </row>
    <row r="44" spans="1:15" ht="15.6" x14ac:dyDescent="0.3">
      <c r="A44" s="1">
        <v>37</v>
      </c>
      <c r="B44" s="172"/>
      <c r="C44" s="173" t="str">
        <f t="shared" si="0"/>
        <v/>
      </c>
      <c r="E44" s="1">
        <v>37</v>
      </c>
      <c r="F44" s="169" t="s">
        <v>187</v>
      </c>
      <c r="H44" s="170" t="str">
        <f t="shared" si="1"/>
        <v>Kelly</v>
      </c>
      <c r="I44" s="170" t="str">
        <f t="shared" si="2"/>
        <v>Merlo jr.</v>
      </c>
      <c r="J44" s="171" t="str">
        <f>IF(F44="","",VLOOKUP("*"&amp;H44&amp;"*",'EMAIL LIST'!$C$6:$C$147,1,FALSE))</f>
        <v>Kelly, Steve</v>
      </c>
      <c r="K44" s="170" t="str">
        <f>IF(F44="","",VLOOKUP("*"&amp;I44&amp;"*",'EMAIL LIST'!$C$6:$C$147,1,FALSE))</f>
        <v>Merlo Jr., Frank</v>
      </c>
      <c r="M44" s="177">
        <v>37</v>
      </c>
      <c r="N44" s="172" t="s">
        <v>399</v>
      </c>
      <c r="O44" s="178" t="str">
        <f t="shared" si="4"/>
        <v>Frank Merlo Jr.</v>
      </c>
    </row>
    <row r="45" spans="1:15" ht="15.6" x14ac:dyDescent="0.3">
      <c r="A45" s="1">
        <v>38</v>
      </c>
      <c r="B45" s="172"/>
      <c r="C45" s="173" t="str">
        <f t="shared" si="0"/>
        <v/>
      </c>
      <c r="E45" s="1">
        <v>38</v>
      </c>
      <c r="F45" s="169" t="s">
        <v>186</v>
      </c>
      <c r="H45" s="170" t="str">
        <f t="shared" si="1"/>
        <v>Perkins</v>
      </c>
      <c r="I45" s="170" t="str">
        <f t="shared" si="2"/>
        <v>Laurin</v>
      </c>
      <c r="J45" s="171" t="str">
        <f>IF(F45="","",VLOOKUP("*"&amp;H45&amp;"*",'EMAIL LIST'!$C$6:$C$147,1,FALSE))</f>
        <v>Perkins, Erik</v>
      </c>
      <c r="K45" s="170" t="str">
        <f>IF(F45="","",VLOOKUP("*"&amp;I45&amp;"*",'EMAIL LIST'!$C$6:$C$147,1,FALSE))</f>
        <v>Laurin, Brandon</v>
      </c>
      <c r="M45" s="177">
        <v>38</v>
      </c>
      <c r="N45" s="172" t="s">
        <v>364</v>
      </c>
      <c r="O45" s="178" t="str">
        <f t="shared" si="4"/>
        <v>Brandon Laurin</v>
      </c>
    </row>
    <row r="46" spans="1:15" ht="15.6" x14ac:dyDescent="0.3">
      <c r="A46" s="1">
        <v>39</v>
      </c>
      <c r="B46" s="172"/>
      <c r="C46" s="173" t="str">
        <f t="shared" si="0"/>
        <v/>
      </c>
      <c r="E46" s="1">
        <v>39</v>
      </c>
      <c r="F46" s="169" t="s">
        <v>185</v>
      </c>
      <c r="H46" s="170" t="str">
        <f t="shared" si="1"/>
        <v>Shreeve</v>
      </c>
      <c r="I46" s="170" t="str">
        <f t="shared" si="2"/>
        <v>Reader</v>
      </c>
      <c r="J46" s="171" t="str">
        <f>IF(F46="","",VLOOKUP("*"&amp;H46&amp;"*",'EMAIL LIST'!$C$6:$C$147,1,FALSE))</f>
        <v>Shreeve, Steve</v>
      </c>
      <c r="K46" s="170" t="str">
        <f>IF(F46="","",VLOOKUP("*"&amp;I46&amp;"*",'EMAIL LIST'!$C$6:$C$147,1,FALSE))</f>
        <v>Reader, Lance</v>
      </c>
      <c r="M46" s="177">
        <v>39</v>
      </c>
      <c r="N46" s="172" t="s">
        <v>439</v>
      </c>
      <c r="O46" s="178" t="str">
        <f t="shared" si="4"/>
        <v>Lance Reader</v>
      </c>
    </row>
    <row r="47" spans="1:15" ht="15.6" x14ac:dyDescent="0.3">
      <c r="A47" s="1">
        <v>40</v>
      </c>
      <c r="B47" s="172"/>
      <c r="C47" s="173" t="str">
        <f t="shared" si="0"/>
        <v/>
      </c>
      <c r="E47" s="1">
        <v>40</v>
      </c>
      <c r="F47" s="169" t="s">
        <v>124</v>
      </c>
      <c r="H47" s="170" t="str">
        <f t="shared" si="1"/>
        <v>Stoltz</v>
      </c>
      <c r="I47" s="170" t="str">
        <f t="shared" si="2"/>
        <v>Morin</v>
      </c>
      <c r="J47" s="171" t="str">
        <f>IF(F47="","",VLOOKUP("*"&amp;H47&amp;"*",'EMAIL LIST'!$C$6:$C$147,1,FALSE))</f>
        <v>Stoltz, Jeff</v>
      </c>
      <c r="K47" s="170" t="str">
        <f>IF(F47="","",VLOOKUP("*"&amp;I47&amp;"*",'EMAIL LIST'!$C$6:$C$147,1,FALSE))</f>
        <v>Morin, J.J.</v>
      </c>
      <c r="M47" s="177">
        <v>40</v>
      </c>
      <c r="N47" s="172" t="s">
        <v>411</v>
      </c>
      <c r="O47" s="178" t="str">
        <f t="shared" si="4"/>
        <v>J.J. Morin</v>
      </c>
    </row>
    <row r="48" spans="1:15" ht="15.6" x14ac:dyDescent="0.3">
      <c r="A48" s="1">
        <v>41</v>
      </c>
      <c r="B48" s="172"/>
      <c r="C48" s="173" t="str">
        <f t="shared" si="0"/>
        <v/>
      </c>
      <c r="E48" s="1">
        <v>41</v>
      </c>
      <c r="F48" s="169" t="s">
        <v>184</v>
      </c>
      <c r="H48" s="170" t="str">
        <f t="shared" si="1"/>
        <v>Thomas</v>
      </c>
      <c r="I48" s="170" t="str">
        <f t="shared" si="2"/>
        <v>Ewing</v>
      </c>
      <c r="J48" s="171" t="str">
        <f>IF(F48="","",VLOOKUP("*"&amp;H48&amp;"*",'EMAIL LIST'!$C$6:$C$147,1,FALSE))</f>
        <v>Thomas, Geoff</v>
      </c>
      <c r="K48" s="170" t="str">
        <f>IF(F48="","",VLOOKUP("*"&amp;I48&amp;"*",'EMAIL LIST'!$C$6:$C$147,1,FALSE))</f>
        <v>Ewing, Mark</v>
      </c>
      <c r="M48" s="177">
        <v>41</v>
      </c>
      <c r="N48" s="172" t="s">
        <v>292</v>
      </c>
      <c r="O48" s="178" t="str">
        <f t="shared" si="4"/>
        <v>Mark Ewing</v>
      </c>
    </row>
    <row r="49" spans="1:15" ht="15.6" x14ac:dyDescent="0.3">
      <c r="A49" s="1">
        <v>42</v>
      </c>
      <c r="B49" s="172"/>
      <c r="C49" s="173" t="str">
        <f t="shared" si="0"/>
        <v/>
      </c>
      <c r="E49" s="1">
        <v>42</v>
      </c>
      <c r="F49" s="169" t="s">
        <v>191</v>
      </c>
      <c r="H49" s="170" t="str">
        <f t="shared" si="1"/>
        <v>Burgau</v>
      </c>
      <c r="I49" s="170" t="str">
        <f t="shared" si="2"/>
        <v>Daal</v>
      </c>
      <c r="J49" s="171" t="str">
        <f>IF(F49="","",VLOOKUP("*"&amp;H49&amp;"*",'EMAIL LIST'!$C$6:$C$147,1,FALSE))</f>
        <v>Burgau, Chris</v>
      </c>
      <c r="K49" s="170" t="str">
        <f>IF(F49="","",VLOOKUP("*"&amp;I49&amp;"*",'EMAIL LIST'!$C$6:$C$147,1,FALSE))</f>
        <v>Daal, Omar</v>
      </c>
      <c r="M49" s="177">
        <v>42</v>
      </c>
      <c r="N49" s="172" t="s">
        <v>280</v>
      </c>
      <c r="O49" s="178" t="str">
        <f t="shared" si="4"/>
        <v>Omar Daal</v>
      </c>
    </row>
    <row r="50" spans="1:15" ht="15.6" x14ac:dyDescent="0.3">
      <c r="A50" s="1">
        <v>43</v>
      </c>
      <c r="B50" s="172"/>
      <c r="C50" s="173" t="str">
        <f t="shared" si="0"/>
        <v/>
      </c>
      <c r="E50" s="1">
        <v>43</v>
      </c>
      <c r="F50" s="169" t="s">
        <v>188</v>
      </c>
      <c r="H50" s="170" t="str">
        <f t="shared" si="1"/>
        <v>Horning</v>
      </c>
      <c r="I50" s="170" t="str">
        <f t="shared" si="2"/>
        <v>Ashbaugh</v>
      </c>
      <c r="J50" s="171" t="str">
        <f>IF(F50="","",VLOOKUP("*"&amp;H50&amp;"*",'EMAIL LIST'!$C$6:$C$147,1,FALSE))</f>
        <v>Horning, Jason</v>
      </c>
      <c r="K50" s="170" t="str">
        <f>IF(F50="","",VLOOKUP("*"&amp;I50&amp;"*",'EMAIL LIST'!$C$6:$C$147,1,FALSE))</f>
        <v>Ashbaugh, Bryan</v>
      </c>
      <c r="M50" s="177">
        <v>43</v>
      </c>
      <c r="N50" s="172" t="s">
        <v>224</v>
      </c>
      <c r="O50" s="178" t="str">
        <f t="shared" si="4"/>
        <v>Bryan Ashbaugh</v>
      </c>
    </row>
    <row r="51" spans="1:15" ht="15.6" x14ac:dyDescent="0.3">
      <c r="A51" s="1">
        <v>44</v>
      </c>
      <c r="B51" s="172"/>
      <c r="C51" s="173" t="str">
        <f t="shared" si="0"/>
        <v/>
      </c>
      <c r="E51" s="1">
        <v>44</v>
      </c>
      <c r="F51" s="169" t="s">
        <v>192</v>
      </c>
      <c r="H51" s="170" t="str">
        <f t="shared" si="1"/>
        <v>Ingarfield</v>
      </c>
      <c r="I51" s="170" t="str">
        <f t="shared" si="2"/>
        <v>Lazor</v>
      </c>
      <c r="J51" s="171" t="str">
        <f>IF(F51="","",VLOOKUP("*"&amp;H51&amp;"*",'EMAIL LIST'!$C$6:$C$147,1,FALSE))</f>
        <v>Ingarfield, Brad</v>
      </c>
      <c r="K51" s="170" t="str">
        <f>IF(F51="","",VLOOKUP("*"&amp;I51&amp;"*",'EMAIL LIST'!$C$6:$C$147,1,FALSE))</f>
        <v>Lazor, Bobby</v>
      </c>
      <c r="M51" s="177">
        <v>44</v>
      </c>
      <c r="N51" s="172" t="s">
        <v>368</v>
      </c>
      <c r="O51" s="178" t="str">
        <f t="shared" si="4"/>
        <v>Bobby Lazor</v>
      </c>
    </row>
    <row r="52" spans="1:15" ht="15.6" x14ac:dyDescent="0.3">
      <c r="A52" s="1">
        <v>45</v>
      </c>
      <c r="B52" s="172"/>
      <c r="C52" s="173" t="str">
        <f t="shared" si="0"/>
        <v/>
      </c>
      <c r="E52" s="1">
        <v>45</v>
      </c>
      <c r="F52" s="169" t="s">
        <v>122</v>
      </c>
      <c r="H52" s="170" t="str">
        <f t="shared" si="1"/>
        <v>Kaunas</v>
      </c>
      <c r="I52" s="170" t="str">
        <f t="shared" si="2"/>
        <v>Shoup</v>
      </c>
      <c r="J52" s="171" t="str">
        <f>IF(F52="","",VLOOKUP("*"&amp;H52&amp;"*",'EMAIL LIST'!$C$6:$C$147,1,FALSE))</f>
        <v>Kaunas, Kurt</v>
      </c>
      <c r="K52" s="170" t="str">
        <f>IF(F52="","",VLOOKUP("*"&amp;I52&amp;"*",'EMAIL LIST'!$C$6:$C$147,1,FALSE))</f>
        <v>Shoup, Andy</v>
      </c>
      <c r="M52" s="177">
        <v>45</v>
      </c>
      <c r="N52" s="172" t="s">
        <v>459</v>
      </c>
      <c r="O52" s="178" t="str">
        <f t="shared" si="4"/>
        <v>Andy Shoup</v>
      </c>
    </row>
    <row r="53" spans="1:15" ht="15.6" x14ac:dyDescent="0.3">
      <c r="A53" s="1">
        <v>46</v>
      </c>
      <c r="B53" s="172"/>
      <c r="C53" s="173" t="str">
        <f t="shared" si="0"/>
        <v/>
      </c>
      <c r="E53" s="1">
        <v>46</v>
      </c>
      <c r="F53" s="169" t="s">
        <v>158</v>
      </c>
      <c r="H53" s="170" t="str">
        <f t="shared" si="1"/>
        <v>Kujanson</v>
      </c>
      <c r="I53" s="170" t="str">
        <f t="shared" si="2"/>
        <v>Jones</v>
      </c>
      <c r="J53" s="171" t="str">
        <f>IF(F53="","",VLOOKUP("*"&amp;H53&amp;"*",'EMAIL LIST'!$C$6:$C$147,1,FALSE))</f>
        <v>Kujanson, Jason</v>
      </c>
      <c r="K53" s="170" t="str">
        <f>IF(F53="","",VLOOKUP("*"&amp;I53&amp;"*",'EMAIL LIST'!$C$6:$C$147,1,FALSE))</f>
        <v>Jones, Bob</v>
      </c>
      <c r="M53" s="177">
        <v>46</v>
      </c>
      <c r="N53" s="172" t="s">
        <v>336</v>
      </c>
      <c r="O53" s="178" t="str">
        <f t="shared" si="4"/>
        <v>Bob Jones</v>
      </c>
    </row>
    <row r="54" spans="1:15" ht="15.6" x14ac:dyDescent="0.3">
      <c r="A54" s="1">
        <v>47</v>
      </c>
      <c r="B54" s="172"/>
      <c r="C54" s="173" t="str">
        <f t="shared" si="0"/>
        <v/>
      </c>
      <c r="E54" s="1">
        <v>47</v>
      </c>
      <c r="F54" s="169" t="s">
        <v>142</v>
      </c>
      <c r="H54" s="170" t="str">
        <f t="shared" si="1"/>
        <v>Munsell</v>
      </c>
      <c r="I54" s="170" t="str">
        <f t="shared" si="2"/>
        <v>Hornacek</v>
      </c>
      <c r="J54" s="171" t="str">
        <f>IF(F54="","",VLOOKUP("*"&amp;H54&amp;"*",'EMAIL LIST'!$C$6:$C$147,1,FALSE))</f>
        <v>Munsell, Jeff</v>
      </c>
      <c r="K54" s="170" t="str">
        <f>IF(F54="","",VLOOKUP("*"&amp;I54&amp;"*",'EMAIL LIST'!$C$6:$C$147,1,FALSE))</f>
        <v>Hornacek, John</v>
      </c>
      <c r="M54" s="177">
        <v>47</v>
      </c>
      <c r="N54" s="172" t="s">
        <v>324</v>
      </c>
      <c r="O54" s="178" t="str">
        <f t="shared" si="4"/>
        <v>John Hornacek</v>
      </c>
    </row>
    <row r="55" spans="1:15" ht="15.6" x14ac:dyDescent="0.3">
      <c r="A55" s="1">
        <v>48</v>
      </c>
      <c r="B55" s="172"/>
      <c r="C55" s="173" t="str">
        <f t="shared" si="0"/>
        <v/>
      </c>
      <c r="E55" s="1">
        <v>48</v>
      </c>
      <c r="F55" s="169" t="s">
        <v>189</v>
      </c>
      <c r="H55" s="170" t="str">
        <f t="shared" si="1"/>
        <v>Spears</v>
      </c>
      <c r="I55" s="170" t="str">
        <f t="shared" si="2"/>
        <v>Spears</v>
      </c>
      <c r="J55" s="171" t="str">
        <f>IF(F55="","",VLOOKUP("*"&amp;H55&amp;"*",'EMAIL LIST'!$C$6:$C$147,1,FALSE))</f>
        <v>Spears, Chris</v>
      </c>
      <c r="K55" s="170" t="str">
        <f>IF(F55="","",VLOOKUP("*"&amp;I55&amp;"*",'EMAIL LIST'!$C$6:$C$147,1,FALSE))</f>
        <v>Spears, Chris</v>
      </c>
      <c r="M55" s="177">
        <v>48</v>
      </c>
      <c r="N55" s="172" t="s">
        <v>465</v>
      </c>
      <c r="O55" s="178" t="str">
        <f t="shared" si="4"/>
        <v>Chris Spears</v>
      </c>
    </row>
    <row r="56" spans="1:15" ht="15.6" x14ac:dyDescent="0.3">
      <c r="A56" s="1">
        <v>49</v>
      </c>
      <c r="B56" s="172"/>
      <c r="C56" s="173" t="str">
        <f t="shared" si="0"/>
        <v/>
      </c>
      <c r="E56" s="1">
        <v>49</v>
      </c>
      <c r="F56" s="169"/>
      <c r="H56" s="170" t="str">
        <f t="shared" si="1"/>
        <v/>
      </c>
      <c r="I56" s="170" t="str">
        <f t="shared" si="2"/>
        <v/>
      </c>
      <c r="J56" s="171" t="str">
        <f>IF(F56="","",VLOOKUP("*"&amp;H56&amp;"*",'EMAIL LIST'!$C$6:$C$147,1,FALSE))</f>
        <v/>
      </c>
      <c r="K56" s="170" t="str">
        <f>IF(F56="","",VLOOKUP("*"&amp;I56&amp;"*",'EMAIL LIST'!$C$6:$C$147,1,FALSE))</f>
        <v/>
      </c>
      <c r="M56" s="177">
        <v>49</v>
      </c>
      <c r="N56" s="172"/>
      <c r="O56" s="178" t="str">
        <f t="shared" si="4"/>
        <v/>
      </c>
    </row>
    <row r="57" spans="1:15" ht="15.6" x14ac:dyDescent="0.3">
      <c r="A57" s="1">
        <v>50</v>
      </c>
      <c r="B57" s="172"/>
      <c r="C57" s="173" t="str">
        <f t="shared" si="0"/>
        <v/>
      </c>
      <c r="E57" s="1">
        <v>50</v>
      </c>
      <c r="F57" s="169"/>
      <c r="H57" s="170" t="str">
        <f t="shared" si="1"/>
        <v/>
      </c>
      <c r="I57" s="170" t="str">
        <f t="shared" si="2"/>
        <v/>
      </c>
      <c r="J57" s="171" t="str">
        <f>IF(F57="","",VLOOKUP("*"&amp;H57&amp;"*",'EMAIL LIST'!$C$6:$C$147,1,FALSE))</f>
        <v/>
      </c>
      <c r="K57" s="170" t="str">
        <f>IF(F57="","",VLOOKUP("*"&amp;I57&amp;"*",'EMAIL LIST'!$C$6:$C$147,1,FALSE))</f>
        <v/>
      </c>
      <c r="M57" s="177">
        <v>50</v>
      </c>
      <c r="N57" s="172"/>
      <c r="O57" s="178" t="str">
        <f t="shared" si="4"/>
        <v/>
      </c>
    </row>
    <row r="58" spans="1:15" ht="15.6" x14ac:dyDescent="0.3">
      <c r="A58" s="1">
        <v>51</v>
      </c>
      <c r="B58" s="172"/>
      <c r="C58" s="173" t="str">
        <f t="shared" si="0"/>
        <v/>
      </c>
      <c r="E58" s="1">
        <v>51</v>
      </c>
      <c r="F58" s="169"/>
      <c r="H58" s="170" t="str">
        <f t="shared" si="1"/>
        <v/>
      </c>
      <c r="I58" s="170" t="str">
        <f t="shared" si="2"/>
        <v/>
      </c>
      <c r="J58" s="171" t="str">
        <f>IF(F58="","",VLOOKUP("*"&amp;H58&amp;"*",'EMAIL LIST'!$C$6:$C$147,1,FALSE))</f>
        <v/>
      </c>
      <c r="K58" s="170" t="str">
        <f>IF(F58="","",VLOOKUP("*"&amp;I58&amp;"*",'EMAIL LIST'!$C$6:$C$147,1,FALSE))</f>
        <v/>
      </c>
      <c r="M58" s="177">
        <v>51</v>
      </c>
      <c r="N58" s="172"/>
      <c r="O58" s="178" t="str">
        <f t="shared" si="4"/>
        <v/>
      </c>
    </row>
    <row r="59" spans="1:15" ht="15.6" x14ac:dyDescent="0.3">
      <c r="A59" s="1">
        <v>52</v>
      </c>
      <c r="B59" s="172"/>
      <c r="C59" s="173" t="str">
        <f t="shared" si="0"/>
        <v/>
      </c>
      <c r="E59" s="1">
        <v>52</v>
      </c>
      <c r="F59" s="169"/>
      <c r="H59" s="170" t="str">
        <f t="shared" si="1"/>
        <v/>
      </c>
      <c r="I59" s="170" t="str">
        <f t="shared" si="2"/>
        <v/>
      </c>
      <c r="J59" s="171" t="str">
        <f>IF(F59="","",VLOOKUP("*"&amp;H59&amp;"*",'EMAIL LIST'!$C$6:$C$147,1,FALSE))</f>
        <v/>
      </c>
      <c r="K59" s="170" t="str">
        <f>IF(F59="","",VLOOKUP("*"&amp;I59&amp;"*",'EMAIL LIST'!$C$6:$C$147,1,FALSE))</f>
        <v/>
      </c>
      <c r="M59" s="177">
        <v>52</v>
      </c>
      <c r="N59" s="172"/>
      <c r="O59" s="178" t="str">
        <f t="shared" si="4"/>
        <v/>
      </c>
    </row>
    <row r="60" spans="1:15" ht="15.6" x14ac:dyDescent="0.3">
      <c r="A60" s="1">
        <v>53</v>
      </c>
      <c r="B60" s="172"/>
      <c r="C60" s="173" t="str">
        <f t="shared" si="0"/>
        <v/>
      </c>
      <c r="E60" s="1">
        <v>53</v>
      </c>
      <c r="F60" s="169"/>
      <c r="H60" s="170" t="str">
        <f t="shared" si="1"/>
        <v/>
      </c>
      <c r="I60" s="170" t="str">
        <f t="shared" si="2"/>
        <v/>
      </c>
      <c r="J60" s="171" t="str">
        <f>IF(F60="","",VLOOKUP("*"&amp;H60&amp;"*",'EMAIL LIST'!$C$6:$C$147,1,FALSE))</f>
        <v/>
      </c>
      <c r="K60" s="170" t="str">
        <f>IF(F60="","",VLOOKUP("*"&amp;I60&amp;"*",'EMAIL LIST'!$C$6:$C$147,1,FALSE))</f>
        <v/>
      </c>
      <c r="M60" s="177">
        <v>53</v>
      </c>
      <c r="N60" s="172"/>
      <c r="O60" s="178" t="str">
        <f t="shared" si="4"/>
        <v/>
      </c>
    </row>
    <row r="61" spans="1:15" ht="15.6" x14ac:dyDescent="0.3">
      <c r="A61" s="1">
        <v>54</v>
      </c>
      <c r="B61" s="172"/>
      <c r="C61" s="173" t="str">
        <f t="shared" si="0"/>
        <v/>
      </c>
      <c r="E61" s="1">
        <v>54</v>
      </c>
      <c r="F61" s="169"/>
      <c r="H61" s="170" t="str">
        <f t="shared" si="1"/>
        <v/>
      </c>
      <c r="I61" s="170" t="str">
        <f t="shared" si="2"/>
        <v/>
      </c>
      <c r="J61" s="171" t="str">
        <f>IF(F61="","",VLOOKUP("*"&amp;H61&amp;"*",'EMAIL LIST'!$C$6:$C$147,1,FALSE))</f>
        <v/>
      </c>
      <c r="K61" s="170" t="str">
        <f>IF(F61="","",VLOOKUP("*"&amp;I61&amp;"*",'EMAIL LIST'!$C$6:$C$147,1,FALSE))</f>
        <v/>
      </c>
      <c r="M61" s="177">
        <v>54</v>
      </c>
      <c r="N61" s="172"/>
      <c r="O61" s="178" t="str">
        <f t="shared" si="4"/>
        <v/>
      </c>
    </row>
    <row r="62" spans="1:15" ht="15.6" x14ac:dyDescent="0.3">
      <c r="A62" s="1">
        <v>55</v>
      </c>
      <c r="B62" s="172"/>
      <c r="C62" s="173" t="str">
        <f t="shared" si="0"/>
        <v/>
      </c>
      <c r="E62" s="1">
        <v>55</v>
      </c>
      <c r="F62" s="169"/>
      <c r="H62" s="170" t="str">
        <f t="shared" si="1"/>
        <v/>
      </c>
      <c r="I62" s="170" t="str">
        <f t="shared" si="2"/>
        <v/>
      </c>
      <c r="J62" s="171" t="str">
        <f>IF(F62="","",VLOOKUP("*"&amp;H62&amp;"*",'EMAIL LIST'!$C$6:$C$147,1,FALSE))</f>
        <v/>
      </c>
      <c r="K62" s="170" t="str">
        <f>IF(F62="","",VLOOKUP("*"&amp;I62&amp;"*",'EMAIL LIST'!$C$6:$C$147,1,FALSE))</f>
        <v/>
      </c>
      <c r="M62" s="177">
        <v>55</v>
      </c>
      <c r="N62" s="172"/>
      <c r="O62" s="178" t="str">
        <f t="shared" si="4"/>
        <v/>
      </c>
    </row>
    <row r="63" spans="1:15" ht="15.6" x14ac:dyDescent="0.3">
      <c r="A63" s="1">
        <v>56</v>
      </c>
      <c r="B63" s="172"/>
      <c r="C63" s="173" t="str">
        <f t="shared" si="0"/>
        <v/>
      </c>
      <c r="E63" s="1">
        <v>56</v>
      </c>
      <c r="F63" s="169"/>
      <c r="H63" s="170" t="str">
        <f t="shared" si="1"/>
        <v/>
      </c>
      <c r="I63" s="170" t="str">
        <f t="shared" si="2"/>
        <v/>
      </c>
      <c r="J63" s="171" t="str">
        <f>IF(F63="","",VLOOKUP("*"&amp;H63&amp;"*",'EMAIL LIST'!$C$6:$C$147,1,FALSE))</f>
        <v/>
      </c>
      <c r="K63" s="170" t="str">
        <f>IF(F63="","",VLOOKUP("*"&amp;I63&amp;"*",'EMAIL LIST'!$C$6:$C$147,1,FALSE))</f>
        <v/>
      </c>
      <c r="M63" s="177">
        <v>56</v>
      </c>
      <c r="N63" s="172"/>
      <c r="O63" s="178" t="str">
        <f t="shared" si="4"/>
        <v/>
      </c>
    </row>
    <row r="64" spans="1:15" ht="15.6" x14ac:dyDescent="0.3">
      <c r="A64" s="1">
        <v>57</v>
      </c>
      <c r="B64" s="172"/>
      <c r="C64" s="173" t="str">
        <f t="shared" si="0"/>
        <v/>
      </c>
      <c r="E64" s="1">
        <v>57</v>
      </c>
      <c r="F64" s="169"/>
      <c r="H64" s="170" t="str">
        <f t="shared" si="1"/>
        <v/>
      </c>
      <c r="I64" s="170" t="str">
        <f t="shared" si="2"/>
        <v/>
      </c>
      <c r="J64" s="171" t="str">
        <f>IF(F64="","",VLOOKUP("*"&amp;H64&amp;"*",'EMAIL LIST'!$C$6:$C$147,1,FALSE))</f>
        <v/>
      </c>
      <c r="K64" s="170" t="str">
        <f>IF(F64="","",VLOOKUP("*"&amp;I64&amp;"*",'EMAIL LIST'!$C$6:$C$147,1,FALSE))</f>
        <v/>
      </c>
      <c r="M64" s="177">
        <v>57</v>
      </c>
      <c r="N64" s="172"/>
      <c r="O64" s="178" t="str">
        <f t="shared" si="4"/>
        <v/>
      </c>
    </row>
    <row r="65" spans="1:15" ht="15.6" x14ac:dyDescent="0.3">
      <c r="A65" s="1">
        <v>58</v>
      </c>
      <c r="B65" s="172"/>
      <c r="C65" s="173" t="str">
        <f t="shared" si="0"/>
        <v/>
      </c>
      <c r="E65" s="1">
        <v>58</v>
      </c>
      <c r="F65" s="169"/>
      <c r="H65" s="170" t="str">
        <f t="shared" si="1"/>
        <v/>
      </c>
      <c r="I65" s="170" t="str">
        <f t="shared" si="2"/>
        <v/>
      </c>
      <c r="J65" s="171" t="str">
        <f>IF(F65="","",VLOOKUP("*"&amp;H65&amp;"*",'EMAIL LIST'!$C$6:$C$147,1,FALSE))</f>
        <v/>
      </c>
      <c r="K65" s="170" t="str">
        <f>IF(F65="","",VLOOKUP("*"&amp;I65&amp;"*",'EMAIL LIST'!$C$6:$C$147,1,FALSE))</f>
        <v/>
      </c>
      <c r="M65" s="177">
        <v>58</v>
      </c>
      <c r="N65" s="172"/>
      <c r="O65" s="178" t="str">
        <f t="shared" si="4"/>
        <v/>
      </c>
    </row>
    <row r="66" spans="1:15" ht="15.6" x14ac:dyDescent="0.3">
      <c r="A66" s="1">
        <v>59</v>
      </c>
      <c r="B66" s="172"/>
      <c r="C66" s="173" t="str">
        <f t="shared" si="0"/>
        <v/>
      </c>
      <c r="E66" s="1">
        <v>59</v>
      </c>
      <c r="F66" s="169"/>
      <c r="H66" s="170" t="str">
        <f t="shared" si="1"/>
        <v/>
      </c>
      <c r="I66" s="170" t="str">
        <f t="shared" si="2"/>
        <v/>
      </c>
      <c r="J66" s="171" t="str">
        <f>IF(F66="","",VLOOKUP("*"&amp;H66&amp;"*",'EMAIL LIST'!$C$6:$C$147,1,FALSE))</f>
        <v/>
      </c>
      <c r="K66" s="170" t="str">
        <f>IF(F66="","",VLOOKUP("*"&amp;I66&amp;"*",'EMAIL LIST'!$C$6:$C$147,1,FALSE))</f>
        <v/>
      </c>
      <c r="M66" s="177">
        <v>59</v>
      </c>
      <c r="N66" s="172"/>
      <c r="O66" s="178" t="str">
        <f t="shared" si="4"/>
        <v/>
      </c>
    </row>
    <row r="67" spans="1:15" ht="15.6" x14ac:dyDescent="0.3">
      <c r="A67" s="1">
        <v>60</v>
      </c>
      <c r="B67" s="172"/>
      <c r="C67" s="173" t="str">
        <f t="shared" si="0"/>
        <v/>
      </c>
      <c r="E67" s="1">
        <v>60</v>
      </c>
      <c r="F67" s="169"/>
      <c r="H67" s="170" t="str">
        <f t="shared" si="1"/>
        <v/>
      </c>
      <c r="I67" s="170" t="str">
        <f t="shared" si="2"/>
        <v/>
      </c>
      <c r="J67" s="171" t="str">
        <f>IF(F67="","",VLOOKUP("*"&amp;H67&amp;"*",'EMAIL LIST'!$C$6:$C$147,1,FALSE))</f>
        <v/>
      </c>
      <c r="K67" s="170" t="str">
        <f>IF(F67="","",VLOOKUP("*"&amp;I67&amp;"*",'EMAIL LIST'!$C$6:$C$147,1,FALSE))</f>
        <v/>
      </c>
      <c r="M67" s="177">
        <v>60</v>
      </c>
      <c r="N67" s="172"/>
      <c r="O67" s="178" t="str">
        <f>IF(N67="","",RIGHT(N67,LEN(N67)-1-FIND(",",N67))&amp;" "&amp;LEFT(N67,FIND(",",N67)-1))</f>
        <v/>
      </c>
    </row>
    <row r="68" spans="1:15" ht="15.6" x14ac:dyDescent="0.3">
      <c r="A68" s="1">
        <v>61</v>
      </c>
      <c r="B68" s="172"/>
      <c r="C68" s="173" t="str">
        <f t="shared" si="0"/>
        <v/>
      </c>
      <c r="E68" s="1">
        <v>61</v>
      </c>
      <c r="F68" s="169"/>
      <c r="H68" s="170" t="str">
        <f t="shared" si="1"/>
        <v/>
      </c>
      <c r="I68" s="170" t="str">
        <f t="shared" si="2"/>
        <v/>
      </c>
      <c r="J68" s="171" t="str">
        <f>IF(F68="","",VLOOKUP("*"&amp;H68&amp;"*",'EMAIL LIST'!$C$6:$C$147,1,FALSE))</f>
        <v/>
      </c>
      <c r="K68" s="170" t="str">
        <f>IF(F68="","",VLOOKUP("*"&amp;I68&amp;"*",'EMAIL LIST'!$C$6:$C$147,1,FALSE))</f>
        <v/>
      </c>
    </row>
    <row r="69" spans="1:15" ht="15.6" x14ac:dyDescent="0.3">
      <c r="A69" s="1">
        <v>62</v>
      </c>
      <c r="B69" s="172"/>
      <c r="C69" s="173" t="str">
        <f t="shared" si="0"/>
        <v/>
      </c>
      <c r="E69" s="1">
        <v>62</v>
      </c>
      <c r="F69" s="169"/>
      <c r="H69" s="170" t="str">
        <f t="shared" si="1"/>
        <v/>
      </c>
      <c r="I69" s="170" t="str">
        <f t="shared" si="2"/>
        <v/>
      </c>
      <c r="J69" s="171" t="str">
        <f>IF(F69="","",VLOOKUP("*"&amp;H69&amp;"*",'EMAIL LIST'!$C$6:$C$147,1,FALSE))</f>
        <v/>
      </c>
      <c r="K69" s="170" t="str">
        <f>IF(F69="","",VLOOKUP("*"&amp;I69&amp;"*",'EMAIL LIST'!$C$6:$C$147,1,FALSE))</f>
        <v/>
      </c>
    </row>
    <row r="70" spans="1:15" ht="15.6" x14ac:dyDescent="0.3">
      <c r="A70" s="1">
        <v>63</v>
      </c>
      <c r="B70" s="172"/>
      <c r="C70" s="173" t="str">
        <f t="shared" si="0"/>
        <v/>
      </c>
      <c r="E70" s="1">
        <v>63</v>
      </c>
      <c r="F70" s="169"/>
      <c r="H70" s="170" t="str">
        <f t="shared" si="1"/>
        <v/>
      </c>
      <c r="I70" s="170" t="str">
        <f t="shared" si="2"/>
        <v/>
      </c>
      <c r="J70" s="171" t="str">
        <f>IF(F70="","",VLOOKUP("*"&amp;H70&amp;"*",'EMAIL LIST'!$C$6:$C$147,1,FALSE))</f>
        <v/>
      </c>
      <c r="K70" s="170" t="str">
        <f>IF(F70="","",VLOOKUP("*"&amp;I70&amp;"*",'EMAIL LIST'!$C$6:$C$147,1,FALSE))</f>
        <v/>
      </c>
    </row>
    <row r="71" spans="1:15" ht="15.6" x14ac:dyDescent="0.3">
      <c r="A71" s="1">
        <v>64</v>
      </c>
      <c r="B71" s="172"/>
      <c r="C71" s="173" t="str">
        <f t="shared" si="0"/>
        <v/>
      </c>
      <c r="E71" s="1">
        <v>64</v>
      </c>
      <c r="F71" s="169"/>
      <c r="H71" s="170" t="str">
        <f t="shared" si="1"/>
        <v/>
      </c>
      <c r="I71" s="170" t="str">
        <f t="shared" si="2"/>
        <v/>
      </c>
      <c r="J71" s="171" t="str">
        <f>IF(F71="","",VLOOKUP("*"&amp;H71&amp;"*",'EMAIL LIST'!$C$6:$C$147,1,FALSE))</f>
        <v/>
      </c>
      <c r="K71" s="170" t="str">
        <f>IF(F71="","",VLOOKUP("*"&amp;I71&amp;"*",'EMAIL LIST'!$C$6:$C$147,1,FALSE))</f>
        <v/>
      </c>
    </row>
    <row r="72" spans="1:15" ht="15.6" x14ac:dyDescent="0.3">
      <c r="A72" s="1">
        <v>65</v>
      </c>
      <c r="B72" s="172"/>
      <c r="C72" s="173" t="str">
        <f t="shared" ref="C72:C107" si="5">IF(B72="","",RIGHT(B72,LEN(B72)-FIND(" ",B72))&amp;", "&amp;LEFT(B72,FIND(" ",B72)-1))</f>
        <v/>
      </c>
      <c r="E72" s="1">
        <v>65</v>
      </c>
      <c r="F72" s="169"/>
      <c r="H72" s="170" t="str">
        <f t="shared" si="1"/>
        <v/>
      </c>
      <c r="I72" s="170" t="str">
        <f t="shared" si="2"/>
        <v/>
      </c>
      <c r="J72" s="171" t="str">
        <f>IF(F72="","",VLOOKUP("*"&amp;H72&amp;"*",'EMAIL LIST'!$C$6:$C$147,1,FALSE))</f>
        <v/>
      </c>
      <c r="K72" s="170" t="str">
        <f>IF(F72="","",VLOOKUP("*"&amp;I72&amp;"*",'EMAIL LIST'!$C$6:$C$147,1,FALSE))</f>
        <v/>
      </c>
    </row>
    <row r="73" spans="1:15" ht="15.6" x14ac:dyDescent="0.3">
      <c r="A73" s="1">
        <v>66</v>
      </c>
      <c r="B73" s="172"/>
      <c r="C73" s="173" t="str">
        <f t="shared" si="5"/>
        <v/>
      </c>
      <c r="E73" s="1">
        <v>66</v>
      </c>
      <c r="F73" s="169"/>
      <c r="H73" s="170" t="str">
        <f t="shared" ref="H73:H107" si="6">IF(F73="","",LEFT(F73,FIND("-",F73)-2))</f>
        <v/>
      </c>
      <c r="I73" s="170" t="str">
        <f t="shared" ref="I73:I107" si="7">IF(F73="","",RIGHT(F73,LEN(F73)-FIND("-",F73)-1))</f>
        <v/>
      </c>
      <c r="J73" s="171" t="str">
        <f>IF(F73="","",VLOOKUP("*"&amp;H73&amp;"*",'EMAIL LIST'!$C$6:$C$147,1,FALSE))</f>
        <v/>
      </c>
      <c r="K73" s="170" t="str">
        <f>IF(F73="","",VLOOKUP("*"&amp;I73&amp;"*",'EMAIL LIST'!$C$6:$C$147,1,FALSE))</f>
        <v/>
      </c>
    </row>
    <row r="74" spans="1:15" ht="15.6" x14ac:dyDescent="0.3">
      <c r="A74" s="1">
        <v>67</v>
      </c>
      <c r="B74" s="172"/>
      <c r="C74" s="173" t="str">
        <f t="shared" si="5"/>
        <v/>
      </c>
      <c r="E74" s="1">
        <v>67</v>
      </c>
      <c r="F74" s="169"/>
      <c r="H74" s="170" t="str">
        <f t="shared" si="6"/>
        <v/>
      </c>
      <c r="I74" s="170" t="str">
        <f t="shared" si="7"/>
        <v/>
      </c>
      <c r="J74" s="171" t="str">
        <f>IF(F74="","",VLOOKUP("*"&amp;H74&amp;"*",'EMAIL LIST'!$C$6:$C$147,1,FALSE))</f>
        <v/>
      </c>
      <c r="K74" s="170" t="str">
        <f>IF(F74="","",VLOOKUP("*"&amp;I74&amp;"*",'EMAIL LIST'!$C$6:$C$147,1,FALSE))</f>
        <v/>
      </c>
    </row>
    <row r="75" spans="1:15" ht="15.6" x14ac:dyDescent="0.3">
      <c r="A75" s="1">
        <v>68</v>
      </c>
      <c r="B75" s="172"/>
      <c r="C75" s="173" t="str">
        <f t="shared" si="5"/>
        <v/>
      </c>
      <c r="E75" s="1">
        <v>68</v>
      </c>
      <c r="F75" s="169"/>
      <c r="H75" s="170" t="str">
        <f t="shared" si="6"/>
        <v/>
      </c>
      <c r="I75" s="170" t="str">
        <f t="shared" si="7"/>
        <v/>
      </c>
      <c r="J75" s="171" t="str">
        <f>IF(F75="","",VLOOKUP("*"&amp;H75&amp;"*",'EMAIL LIST'!$C$6:$C$147,1,FALSE))</f>
        <v/>
      </c>
      <c r="K75" s="170" t="str">
        <f>IF(F75="","",VLOOKUP("*"&amp;I75&amp;"*",'EMAIL LIST'!$C$6:$C$147,1,FALSE))</f>
        <v/>
      </c>
    </row>
    <row r="76" spans="1:15" ht="15.6" x14ac:dyDescent="0.3">
      <c r="A76" s="1">
        <v>69</v>
      </c>
      <c r="B76" s="172"/>
      <c r="C76" s="173" t="str">
        <f t="shared" si="5"/>
        <v/>
      </c>
      <c r="E76" s="1">
        <v>69</v>
      </c>
      <c r="F76" s="169"/>
      <c r="H76" s="170" t="str">
        <f t="shared" si="6"/>
        <v/>
      </c>
      <c r="I76" s="170" t="str">
        <f t="shared" si="7"/>
        <v/>
      </c>
      <c r="J76" s="171" t="str">
        <f>IF(F76="","",VLOOKUP("*"&amp;H76&amp;"*",'EMAIL LIST'!$C$6:$C$147,1,FALSE))</f>
        <v/>
      </c>
      <c r="K76" s="170" t="str">
        <f>IF(F76="","",VLOOKUP("*"&amp;I76&amp;"*",'EMAIL LIST'!$C$6:$C$147,1,FALSE))</f>
        <v/>
      </c>
    </row>
    <row r="77" spans="1:15" ht="15.6" x14ac:dyDescent="0.3">
      <c r="A77" s="1">
        <v>70</v>
      </c>
      <c r="B77" s="172"/>
      <c r="C77" s="173" t="str">
        <f t="shared" si="5"/>
        <v/>
      </c>
      <c r="E77" s="1">
        <v>70</v>
      </c>
      <c r="F77" s="169"/>
      <c r="H77" s="170" t="str">
        <f t="shared" si="6"/>
        <v/>
      </c>
      <c r="I77" s="170" t="str">
        <f t="shared" si="7"/>
        <v/>
      </c>
      <c r="J77" s="171" t="str">
        <f>IF(F77="","",VLOOKUP("*"&amp;H77&amp;"*",'EMAIL LIST'!$C$6:$C$147,1,FALSE))</f>
        <v/>
      </c>
      <c r="K77" s="170" t="str">
        <f>IF(F77="","",VLOOKUP("*"&amp;I77&amp;"*",'EMAIL LIST'!$C$6:$C$147,1,FALSE))</f>
        <v/>
      </c>
    </row>
    <row r="78" spans="1:15" ht="15.6" x14ac:dyDescent="0.3">
      <c r="A78" s="1">
        <v>71</v>
      </c>
      <c r="B78" s="172"/>
      <c r="C78" s="173" t="str">
        <f t="shared" si="5"/>
        <v/>
      </c>
      <c r="E78" s="1">
        <v>71</v>
      </c>
      <c r="F78" s="169"/>
      <c r="H78" s="170" t="str">
        <f t="shared" si="6"/>
        <v/>
      </c>
      <c r="I78" s="170" t="str">
        <f t="shared" si="7"/>
        <v/>
      </c>
      <c r="J78" s="171" t="str">
        <f>IF(F78="","",VLOOKUP("*"&amp;H78&amp;"*",'EMAIL LIST'!$C$6:$C$147,1,FALSE))</f>
        <v/>
      </c>
      <c r="K78" s="170" t="str">
        <f>IF(F78="","",VLOOKUP("*"&amp;I78&amp;"*",'EMAIL LIST'!$C$6:$C$147,1,FALSE))</f>
        <v/>
      </c>
    </row>
    <row r="79" spans="1:15" ht="15.6" x14ac:dyDescent="0.3">
      <c r="A79" s="1">
        <v>72</v>
      </c>
      <c r="B79" s="172"/>
      <c r="C79" s="173" t="str">
        <f t="shared" si="5"/>
        <v/>
      </c>
      <c r="E79" s="1">
        <v>72</v>
      </c>
      <c r="F79" s="169"/>
      <c r="H79" s="170" t="str">
        <f t="shared" si="6"/>
        <v/>
      </c>
      <c r="I79" s="170" t="str">
        <f t="shared" si="7"/>
        <v/>
      </c>
      <c r="J79" s="171" t="str">
        <f>IF(F79="","",VLOOKUP("*"&amp;H79&amp;"*",'EMAIL LIST'!$C$6:$C$147,1,FALSE))</f>
        <v/>
      </c>
      <c r="K79" s="170" t="str">
        <f>IF(F79="","",VLOOKUP("*"&amp;I79&amp;"*",'EMAIL LIST'!$C$6:$C$147,1,FALSE))</f>
        <v/>
      </c>
    </row>
    <row r="80" spans="1:15" ht="15.6" x14ac:dyDescent="0.3">
      <c r="A80" s="1">
        <v>73</v>
      </c>
      <c r="B80" s="172"/>
      <c r="C80" s="173" t="str">
        <f t="shared" si="5"/>
        <v/>
      </c>
      <c r="E80" s="1">
        <v>73</v>
      </c>
      <c r="F80" s="169"/>
      <c r="H80" s="170" t="str">
        <f t="shared" si="6"/>
        <v/>
      </c>
      <c r="I80" s="170" t="str">
        <f t="shared" si="7"/>
        <v/>
      </c>
      <c r="J80" s="171" t="str">
        <f>IF(F80="","",VLOOKUP("*"&amp;H80&amp;"*",'EMAIL LIST'!$C$6:$C$147,1,FALSE))</f>
        <v/>
      </c>
      <c r="K80" s="170" t="str">
        <f>IF(F80="","",VLOOKUP("*"&amp;I80&amp;"*",'EMAIL LIST'!$C$6:$C$147,1,FALSE))</f>
        <v/>
      </c>
    </row>
    <row r="81" spans="1:11" ht="15.6" x14ac:dyDescent="0.3">
      <c r="A81" s="1">
        <v>74</v>
      </c>
      <c r="B81" s="172"/>
      <c r="C81" s="173" t="str">
        <f t="shared" si="5"/>
        <v/>
      </c>
      <c r="E81" s="1">
        <v>74</v>
      </c>
      <c r="F81" s="169"/>
      <c r="H81" s="170" t="str">
        <f t="shared" si="6"/>
        <v/>
      </c>
      <c r="I81" s="170" t="str">
        <f t="shared" si="7"/>
        <v/>
      </c>
      <c r="J81" s="171" t="str">
        <f>IF(F81="","",VLOOKUP("*"&amp;H81&amp;"*",'EMAIL LIST'!$C$6:$C$147,1,FALSE))</f>
        <v/>
      </c>
      <c r="K81" s="170" t="str">
        <f>IF(F81="","",VLOOKUP("*"&amp;I81&amp;"*",'EMAIL LIST'!$C$6:$C$147,1,FALSE))</f>
        <v/>
      </c>
    </row>
    <row r="82" spans="1:11" ht="15.6" x14ac:dyDescent="0.3">
      <c r="A82" s="1">
        <v>75</v>
      </c>
      <c r="B82" s="172"/>
      <c r="C82" s="173" t="str">
        <f t="shared" si="5"/>
        <v/>
      </c>
      <c r="E82" s="1">
        <v>75</v>
      </c>
      <c r="F82" s="169"/>
      <c r="H82" s="170" t="str">
        <f t="shared" si="6"/>
        <v/>
      </c>
      <c r="I82" s="170" t="str">
        <f t="shared" si="7"/>
        <v/>
      </c>
      <c r="J82" s="171" t="str">
        <f>IF(F82="","",VLOOKUP("*"&amp;H82&amp;"*",'EMAIL LIST'!$C$6:$C$147,1,FALSE))</f>
        <v/>
      </c>
      <c r="K82" s="170" t="str">
        <f>IF(F82="","",VLOOKUP("*"&amp;I82&amp;"*",'EMAIL LIST'!$C$6:$C$147,1,FALSE))</f>
        <v/>
      </c>
    </row>
    <row r="83" spans="1:11" ht="15.6" x14ac:dyDescent="0.3">
      <c r="A83" s="1">
        <v>76</v>
      </c>
      <c r="B83" s="172"/>
      <c r="C83" s="173" t="str">
        <f t="shared" si="5"/>
        <v/>
      </c>
      <c r="E83" s="1">
        <v>76</v>
      </c>
      <c r="F83" s="169"/>
      <c r="H83" s="170" t="str">
        <f t="shared" si="6"/>
        <v/>
      </c>
      <c r="I83" s="170" t="str">
        <f t="shared" si="7"/>
        <v/>
      </c>
      <c r="J83" s="171" t="str">
        <f>IF(F83="","",VLOOKUP("*"&amp;H83&amp;"*",'EMAIL LIST'!$C$6:$C$147,1,FALSE))</f>
        <v/>
      </c>
      <c r="K83" s="170" t="str">
        <f>IF(F83="","",VLOOKUP("*"&amp;I83&amp;"*",'EMAIL LIST'!$C$6:$C$147,1,FALSE))</f>
        <v/>
      </c>
    </row>
    <row r="84" spans="1:11" ht="15.6" x14ac:dyDescent="0.3">
      <c r="A84" s="1">
        <v>77</v>
      </c>
      <c r="B84" s="172"/>
      <c r="C84" s="173" t="str">
        <f t="shared" si="5"/>
        <v/>
      </c>
      <c r="E84" s="1">
        <v>77</v>
      </c>
      <c r="F84" s="169"/>
      <c r="H84" s="170" t="str">
        <f t="shared" si="6"/>
        <v/>
      </c>
      <c r="I84" s="170" t="str">
        <f t="shared" si="7"/>
        <v/>
      </c>
      <c r="J84" s="171" t="str">
        <f>IF(F84="","",VLOOKUP("*"&amp;H84&amp;"*",'EMAIL LIST'!$C$6:$C$147,1,FALSE))</f>
        <v/>
      </c>
      <c r="K84" s="170" t="str">
        <f>IF(F84="","",VLOOKUP("*"&amp;I84&amp;"*",'EMAIL LIST'!$C$6:$C$147,1,FALSE))</f>
        <v/>
      </c>
    </row>
    <row r="85" spans="1:11" ht="15.6" x14ac:dyDescent="0.3">
      <c r="A85" s="1">
        <v>78</v>
      </c>
      <c r="B85" s="172"/>
      <c r="C85" s="173" t="str">
        <f t="shared" si="5"/>
        <v/>
      </c>
      <c r="E85" s="1">
        <v>78</v>
      </c>
      <c r="F85" s="169"/>
      <c r="H85" s="170" t="str">
        <f t="shared" si="6"/>
        <v/>
      </c>
      <c r="I85" s="170" t="str">
        <f t="shared" si="7"/>
        <v/>
      </c>
      <c r="J85" s="171" t="str">
        <f>IF(F85="","",VLOOKUP("*"&amp;H85&amp;"*",'EMAIL LIST'!$C$6:$C$147,1,FALSE))</f>
        <v/>
      </c>
      <c r="K85" s="170" t="str">
        <f>IF(F85="","",VLOOKUP("*"&amp;I85&amp;"*",'EMAIL LIST'!$C$6:$C$147,1,FALSE))</f>
        <v/>
      </c>
    </row>
    <row r="86" spans="1:11" ht="15.6" x14ac:dyDescent="0.3">
      <c r="A86" s="1">
        <v>79</v>
      </c>
      <c r="B86" s="172"/>
      <c r="C86" s="173" t="str">
        <f t="shared" si="5"/>
        <v/>
      </c>
      <c r="E86" s="1">
        <v>79</v>
      </c>
      <c r="F86" s="169"/>
      <c r="H86" s="170" t="str">
        <f t="shared" si="6"/>
        <v/>
      </c>
      <c r="I86" s="170" t="str">
        <f t="shared" si="7"/>
        <v/>
      </c>
      <c r="J86" s="171" t="str">
        <f>IF(F86="","",VLOOKUP("*"&amp;H86&amp;"*",'EMAIL LIST'!$C$6:$C$147,1,FALSE))</f>
        <v/>
      </c>
      <c r="K86" s="170" t="str">
        <f>IF(F86="","",VLOOKUP("*"&amp;I86&amp;"*",'EMAIL LIST'!$C$6:$C$147,1,FALSE))</f>
        <v/>
      </c>
    </row>
    <row r="87" spans="1:11" ht="15.6" x14ac:dyDescent="0.3">
      <c r="A87" s="1">
        <v>80</v>
      </c>
      <c r="B87" s="172"/>
      <c r="C87" s="173" t="str">
        <f t="shared" si="5"/>
        <v/>
      </c>
      <c r="E87" s="1">
        <v>80</v>
      </c>
      <c r="F87" s="169"/>
      <c r="H87" s="170" t="str">
        <f t="shared" si="6"/>
        <v/>
      </c>
      <c r="I87" s="170" t="str">
        <f t="shared" si="7"/>
        <v/>
      </c>
      <c r="J87" s="171" t="str">
        <f>IF(F87="","",VLOOKUP("*"&amp;H87&amp;"*",'EMAIL LIST'!$C$6:$C$147,1,FALSE))</f>
        <v/>
      </c>
      <c r="K87" s="170" t="str">
        <f>IF(F87="","",VLOOKUP("*"&amp;I87&amp;"*",'EMAIL LIST'!$C$6:$C$147,1,FALSE))</f>
        <v/>
      </c>
    </row>
    <row r="88" spans="1:11" ht="15.6" x14ac:dyDescent="0.3">
      <c r="A88" s="1">
        <v>81</v>
      </c>
      <c r="B88" s="172"/>
      <c r="C88" s="173" t="str">
        <f t="shared" si="5"/>
        <v/>
      </c>
      <c r="E88" s="1">
        <v>81</v>
      </c>
      <c r="F88" s="169"/>
      <c r="H88" s="170" t="str">
        <f t="shared" si="6"/>
        <v/>
      </c>
      <c r="I88" s="170" t="str">
        <f t="shared" si="7"/>
        <v/>
      </c>
      <c r="J88" s="171" t="str">
        <f>IF(F88="","",VLOOKUP("*"&amp;H88&amp;"*",'EMAIL LIST'!$C$6:$C$147,1,FALSE))</f>
        <v/>
      </c>
      <c r="K88" s="170" t="str">
        <f>IF(F88="","",VLOOKUP("*"&amp;I88&amp;"*",'EMAIL LIST'!$C$6:$C$147,1,FALSE))</f>
        <v/>
      </c>
    </row>
    <row r="89" spans="1:11" ht="15.6" x14ac:dyDescent="0.3">
      <c r="A89" s="1">
        <v>82</v>
      </c>
      <c r="B89" s="172"/>
      <c r="C89" s="173" t="str">
        <f t="shared" si="5"/>
        <v/>
      </c>
      <c r="E89" s="1">
        <v>82</v>
      </c>
      <c r="F89" s="169"/>
      <c r="H89" s="170" t="str">
        <f t="shared" si="6"/>
        <v/>
      </c>
      <c r="I89" s="170" t="str">
        <f t="shared" si="7"/>
        <v/>
      </c>
      <c r="J89" s="171" t="str">
        <f>IF(F89="","",VLOOKUP("*"&amp;H89&amp;"*",'EMAIL LIST'!$C$6:$C$147,1,FALSE))</f>
        <v/>
      </c>
      <c r="K89" s="170" t="str">
        <f>IF(F89="","",VLOOKUP("*"&amp;I89&amp;"*",'EMAIL LIST'!$C$6:$C$147,1,FALSE))</f>
        <v/>
      </c>
    </row>
    <row r="90" spans="1:11" ht="15.6" x14ac:dyDescent="0.3">
      <c r="A90" s="1">
        <v>83</v>
      </c>
      <c r="B90" s="172"/>
      <c r="C90" s="173" t="str">
        <f t="shared" si="5"/>
        <v/>
      </c>
      <c r="E90" s="1">
        <v>83</v>
      </c>
      <c r="F90" s="169"/>
      <c r="H90" s="170" t="str">
        <f t="shared" si="6"/>
        <v/>
      </c>
      <c r="I90" s="170" t="str">
        <f t="shared" si="7"/>
        <v/>
      </c>
      <c r="J90" s="171" t="str">
        <f>IF(F90="","",VLOOKUP("*"&amp;H90&amp;"*",'EMAIL LIST'!$C$6:$C$147,1,FALSE))</f>
        <v/>
      </c>
      <c r="K90" s="170" t="str">
        <f>IF(F90="","",VLOOKUP("*"&amp;I90&amp;"*",'EMAIL LIST'!$C$6:$C$147,1,FALSE))</f>
        <v/>
      </c>
    </row>
    <row r="91" spans="1:11" ht="15.6" x14ac:dyDescent="0.3">
      <c r="A91" s="1">
        <v>84</v>
      </c>
      <c r="B91" s="172"/>
      <c r="C91" s="173" t="str">
        <f t="shared" si="5"/>
        <v/>
      </c>
      <c r="E91" s="1">
        <v>84</v>
      </c>
      <c r="F91" s="169"/>
      <c r="H91" s="170" t="str">
        <f t="shared" si="6"/>
        <v/>
      </c>
      <c r="I91" s="170" t="str">
        <f t="shared" si="7"/>
        <v/>
      </c>
      <c r="J91" s="171" t="str">
        <f>IF(F91="","",VLOOKUP("*"&amp;H91&amp;"*",'EMAIL LIST'!$C$6:$C$147,1,FALSE))</f>
        <v/>
      </c>
      <c r="K91" s="170" t="str">
        <f>IF(F91="","",VLOOKUP("*"&amp;I91&amp;"*",'EMAIL LIST'!$C$6:$C$147,1,FALSE))</f>
        <v/>
      </c>
    </row>
    <row r="92" spans="1:11" ht="15.6" x14ac:dyDescent="0.3">
      <c r="A92" s="1">
        <v>85</v>
      </c>
      <c r="B92" s="172"/>
      <c r="C92" s="173" t="str">
        <f t="shared" si="5"/>
        <v/>
      </c>
      <c r="E92" s="1">
        <v>85</v>
      </c>
      <c r="F92" s="169"/>
      <c r="H92" s="170" t="str">
        <f t="shared" si="6"/>
        <v/>
      </c>
      <c r="I92" s="170" t="str">
        <f t="shared" si="7"/>
        <v/>
      </c>
      <c r="J92" s="171" t="str">
        <f>IF(F92="","",VLOOKUP("*"&amp;H92&amp;"*",'EMAIL LIST'!$C$6:$C$147,1,FALSE))</f>
        <v/>
      </c>
      <c r="K92" s="170" t="str">
        <f>IF(F92="","",VLOOKUP("*"&amp;I92&amp;"*",'EMAIL LIST'!$C$6:$C$147,1,FALSE))</f>
        <v/>
      </c>
    </row>
    <row r="93" spans="1:11" ht="15.6" x14ac:dyDescent="0.3">
      <c r="A93" s="1">
        <v>86</v>
      </c>
      <c r="B93" s="172"/>
      <c r="C93" s="173" t="str">
        <f t="shared" si="5"/>
        <v/>
      </c>
      <c r="E93" s="1">
        <v>86</v>
      </c>
      <c r="F93" s="169"/>
      <c r="H93" s="170" t="str">
        <f t="shared" si="6"/>
        <v/>
      </c>
      <c r="I93" s="170" t="str">
        <f t="shared" si="7"/>
        <v/>
      </c>
      <c r="J93" s="171" t="str">
        <f>IF(F93="","",VLOOKUP("*"&amp;H93&amp;"*",'EMAIL LIST'!$C$6:$C$147,1,FALSE))</f>
        <v/>
      </c>
      <c r="K93" s="170" t="str">
        <f>IF(F93="","",VLOOKUP("*"&amp;I93&amp;"*",'EMAIL LIST'!$C$6:$C$147,1,FALSE))</f>
        <v/>
      </c>
    </row>
    <row r="94" spans="1:11" ht="15.6" x14ac:dyDescent="0.3">
      <c r="A94" s="1">
        <v>87</v>
      </c>
      <c r="B94" s="172"/>
      <c r="C94" s="173" t="str">
        <f t="shared" si="5"/>
        <v/>
      </c>
      <c r="E94" s="1">
        <v>87</v>
      </c>
      <c r="F94" s="169"/>
      <c r="H94" s="170" t="str">
        <f t="shared" si="6"/>
        <v/>
      </c>
      <c r="I94" s="170" t="str">
        <f t="shared" si="7"/>
        <v/>
      </c>
      <c r="J94" s="171" t="str">
        <f>IF(F94="","",VLOOKUP("*"&amp;H94&amp;"*",'EMAIL LIST'!$C$6:$C$147,1,FALSE))</f>
        <v/>
      </c>
      <c r="K94" s="170" t="str">
        <f>IF(F94="","",VLOOKUP("*"&amp;I94&amp;"*",'EMAIL LIST'!$C$6:$C$147,1,FALSE))</f>
        <v/>
      </c>
    </row>
    <row r="95" spans="1:11" ht="15.6" x14ac:dyDescent="0.3">
      <c r="A95" s="1">
        <v>88</v>
      </c>
      <c r="B95" s="172"/>
      <c r="C95" s="173" t="str">
        <f t="shared" si="5"/>
        <v/>
      </c>
      <c r="E95" s="1">
        <v>88</v>
      </c>
      <c r="F95" s="169"/>
      <c r="H95" s="170" t="str">
        <f t="shared" si="6"/>
        <v/>
      </c>
      <c r="I95" s="170" t="str">
        <f t="shared" si="7"/>
        <v/>
      </c>
      <c r="J95" s="171" t="str">
        <f>IF(F95="","",VLOOKUP("*"&amp;H95&amp;"*",'EMAIL LIST'!$C$6:$C$147,1,FALSE))</f>
        <v/>
      </c>
      <c r="K95" s="170" t="str">
        <f>IF(F95="","",VLOOKUP("*"&amp;I95&amp;"*",'EMAIL LIST'!$C$6:$C$147,1,FALSE))</f>
        <v/>
      </c>
    </row>
    <row r="96" spans="1:11" ht="15.6" x14ac:dyDescent="0.3">
      <c r="A96" s="1">
        <v>89</v>
      </c>
      <c r="B96" s="172"/>
      <c r="C96" s="173" t="str">
        <f t="shared" si="5"/>
        <v/>
      </c>
      <c r="E96" s="1">
        <v>89</v>
      </c>
      <c r="F96" s="169"/>
      <c r="H96" s="170" t="str">
        <f t="shared" si="6"/>
        <v/>
      </c>
      <c r="I96" s="170" t="str">
        <f t="shared" si="7"/>
        <v/>
      </c>
      <c r="J96" s="171" t="str">
        <f>IF(F96="","",VLOOKUP("*"&amp;H96&amp;"*",'EMAIL LIST'!$C$6:$C$147,1,FALSE))</f>
        <v/>
      </c>
      <c r="K96" s="170" t="str">
        <f>IF(F96="","",VLOOKUP("*"&amp;I96&amp;"*",'EMAIL LIST'!$C$6:$C$147,1,FALSE))</f>
        <v/>
      </c>
    </row>
    <row r="97" spans="1:11" ht="15.6" x14ac:dyDescent="0.3">
      <c r="A97" s="1">
        <v>90</v>
      </c>
      <c r="B97" s="172"/>
      <c r="C97" s="173" t="str">
        <f t="shared" si="5"/>
        <v/>
      </c>
      <c r="E97" s="1">
        <v>90</v>
      </c>
      <c r="F97" s="169"/>
      <c r="H97" s="170" t="str">
        <f t="shared" si="6"/>
        <v/>
      </c>
      <c r="I97" s="170" t="str">
        <f t="shared" si="7"/>
        <v/>
      </c>
      <c r="J97" s="171" t="str">
        <f>IF(F97="","",VLOOKUP("*"&amp;H97&amp;"*",'EMAIL LIST'!$C$6:$C$147,1,FALSE))</f>
        <v/>
      </c>
      <c r="K97" s="170" t="str">
        <f>IF(F97="","",VLOOKUP("*"&amp;I97&amp;"*",'EMAIL LIST'!$C$6:$C$147,1,FALSE))</f>
        <v/>
      </c>
    </row>
    <row r="98" spans="1:11" ht="15.6" x14ac:dyDescent="0.3">
      <c r="A98" s="1">
        <v>91</v>
      </c>
      <c r="B98" s="172"/>
      <c r="C98" s="173" t="str">
        <f t="shared" si="5"/>
        <v/>
      </c>
      <c r="E98" s="1">
        <v>91</v>
      </c>
      <c r="F98" s="169"/>
      <c r="H98" s="170" t="str">
        <f t="shared" si="6"/>
        <v/>
      </c>
      <c r="I98" s="170" t="str">
        <f t="shared" si="7"/>
        <v/>
      </c>
      <c r="J98" s="171" t="str">
        <f>IF(F98="","",VLOOKUP("*"&amp;H98&amp;"*",'EMAIL LIST'!$C$6:$C$147,1,FALSE))</f>
        <v/>
      </c>
      <c r="K98" s="170" t="str">
        <f>IF(F98="","",VLOOKUP("*"&amp;I98&amp;"*",'EMAIL LIST'!$C$6:$C$147,1,FALSE))</f>
        <v/>
      </c>
    </row>
    <row r="99" spans="1:11" ht="15.6" x14ac:dyDescent="0.3">
      <c r="A99" s="1">
        <v>92</v>
      </c>
      <c r="B99" s="172"/>
      <c r="C99" s="173" t="str">
        <f t="shared" si="5"/>
        <v/>
      </c>
      <c r="E99" s="1">
        <v>92</v>
      </c>
      <c r="F99" s="169"/>
      <c r="H99" s="170" t="str">
        <f t="shared" si="6"/>
        <v/>
      </c>
      <c r="I99" s="170" t="str">
        <f t="shared" si="7"/>
        <v/>
      </c>
      <c r="J99" s="171" t="str">
        <f>IF(F99="","",VLOOKUP("*"&amp;H99&amp;"*",'EMAIL LIST'!$C$6:$C$147,1,FALSE))</f>
        <v/>
      </c>
      <c r="K99" s="170" t="str">
        <f>IF(F99="","",VLOOKUP("*"&amp;I99&amp;"*",'EMAIL LIST'!$C$6:$C$147,1,FALSE))</f>
        <v/>
      </c>
    </row>
    <row r="100" spans="1:11" ht="15.6" x14ac:dyDescent="0.3">
      <c r="A100" s="1">
        <v>93</v>
      </c>
      <c r="B100" s="172"/>
      <c r="C100" s="173" t="str">
        <f t="shared" si="5"/>
        <v/>
      </c>
      <c r="E100" s="1">
        <v>93</v>
      </c>
      <c r="F100" s="169"/>
      <c r="H100" s="170" t="str">
        <f t="shared" si="6"/>
        <v/>
      </c>
      <c r="I100" s="170" t="str">
        <f t="shared" si="7"/>
        <v/>
      </c>
      <c r="J100" s="171" t="str">
        <f>IF(F100="","",VLOOKUP("*"&amp;H100&amp;"*",'EMAIL LIST'!$C$6:$C$147,1,FALSE))</f>
        <v/>
      </c>
      <c r="K100" s="170" t="str">
        <f>IF(F100="","",VLOOKUP("*"&amp;I100&amp;"*",'EMAIL LIST'!$C$6:$C$147,1,FALSE))</f>
        <v/>
      </c>
    </row>
    <row r="101" spans="1:11" ht="15.6" x14ac:dyDescent="0.3">
      <c r="A101" s="1">
        <v>94</v>
      </c>
      <c r="B101" s="172"/>
      <c r="C101" s="173" t="str">
        <f t="shared" si="5"/>
        <v/>
      </c>
      <c r="E101" s="1">
        <v>94</v>
      </c>
      <c r="F101" s="169"/>
      <c r="H101" s="170" t="str">
        <f t="shared" si="6"/>
        <v/>
      </c>
      <c r="I101" s="170" t="str">
        <f t="shared" si="7"/>
        <v/>
      </c>
      <c r="J101" s="171" t="str">
        <f>IF(F101="","",VLOOKUP("*"&amp;H101&amp;"*",'EMAIL LIST'!$C$6:$C$147,1,FALSE))</f>
        <v/>
      </c>
      <c r="K101" s="170" t="str">
        <f>IF(F101="","",VLOOKUP("*"&amp;I101&amp;"*",'EMAIL LIST'!$C$6:$C$147,1,FALSE))</f>
        <v/>
      </c>
    </row>
    <row r="102" spans="1:11" ht="15.6" x14ac:dyDescent="0.3">
      <c r="A102" s="1">
        <v>95</v>
      </c>
      <c r="B102" s="172"/>
      <c r="C102" s="173" t="str">
        <f t="shared" si="5"/>
        <v/>
      </c>
      <c r="E102" s="1">
        <v>95</v>
      </c>
      <c r="F102" s="169"/>
      <c r="H102" s="170" t="str">
        <f t="shared" si="6"/>
        <v/>
      </c>
      <c r="I102" s="170" t="str">
        <f t="shared" si="7"/>
        <v/>
      </c>
      <c r="J102" s="171" t="str">
        <f>IF(F102="","",VLOOKUP("*"&amp;H102&amp;"*",'EMAIL LIST'!$C$6:$C$147,1,FALSE))</f>
        <v/>
      </c>
      <c r="K102" s="170" t="str">
        <f>IF(F102="","",VLOOKUP("*"&amp;I102&amp;"*",'EMAIL LIST'!$C$6:$C$147,1,FALSE))</f>
        <v/>
      </c>
    </row>
    <row r="103" spans="1:11" ht="15.6" x14ac:dyDescent="0.3">
      <c r="A103" s="1">
        <v>96</v>
      </c>
      <c r="B103" s="172"/>
      <c r="C103" s="173" t="str">
        <f t="shared" si="5"/>
        <v/>
      </c>
      <c r="E103" s="1">
        <v>96</v>
      </c>
      <c r="F103" s="169"/>
      <c r="H103" s="170" t="str">
        <f t="shared" si="6"/>
        <v/>
      </c>
      <c r="I103" s="170" t="str">
        <f t="shared" si="7"/>
        <v/>
      </c>
      <c r="J103" s="171" t="str">
        <f>IF(F103="","",VLOOKUP("*"&amp;H103&amp;"*",'EMAIL LIST'!$C$6:$C$147,1,FALSE))</f>
        <v/>
      </c>
      <c r="K103" s="170" t="str">
        <f>IF(F103="","",VLOOKUP("*"&amp;I103&amp;"*",'EMAIL LIST'!$C$6:$C$147,1,FALSE))</f>
        <v/>
      </c>
    </row>
    <row r="104" spans="1:11" ht="15.6" x14ac:dyDescent="0.3">
      <c r="A104" s="1">
        <v>97</v>
      </c>
      <c r="B104" s="172"/>
      <c r="C104" s="173" t="str">
        <f t="shared" si="5"/>
        <v/>
      </c>
      <c r="E104" s="1">
        <v>97</v>
      </c>
      <c r="F104" s="169"/>
      <c r="H104" s="170" t="str">
        <f t="shared" si="6"/>
        <v/>
      </c>
      <c r="I104" s="170" t="str">
        <f t="shared" si="7"/>
        <v/>
      </c>
      <c r="J104" s="171" t="str">
        <f>IF(F104="","",VLOOKUP("*"&amp;H104&amp;"*",'EMAIL LIST'!$C$6:$C$147,1,FALSE))</f>
        <v/>
      </c>
      <c r="K104" s="170" t="str">
        <f>IF(F104="","",VLOOKUP("*"&amp;I104&amp;"*",'EMAIL LIST'!$C$6:$C$147,1,FALSE))</f>
        <v/>
      </c>
    </row>
    <row r="105" spans="1:11" ht="15.6" x14ac:dyDescent="0.3">
      <c r="A105" s="1">
        <v>98</v>
      </c>
      <c r="B105" s="172"/>
      <c r="C105" s="173" t="str">
        <f t="shared" si="5"/>
        <v/>
      </c>
      <c r="E105" s="1">
        <v>98</v>
      </c>
      <c r="F105" s="169"/>
      <c r="H105" s="170" t="str">
        <f t="shared" si="6"/>
        <v/>
      </c>
      <c r="I105" s="170" t="str">
        <f t="shared" si="7"/>
        <v/>
      </c>
      <c r="J105" s="171" t="str">
        <f>IF(F105="","",VLOOKUP("*"&amp;H105&amp;"*",'EMAIL LIST'!$C$6:$C$147,1,FALSE))</f>
        <v/>
      </c>
      <c r="K105" s="170" t="str">
        <f>IF(F105="","",VLOOKUP("*"&amp;I105&amp;"*",'EMAIL LIST'!$C$6:$C$147,1,FALSE))</f>
        <v/>
      </c>
    </row>
    <row r="106" spans="1:11" ht="15.6" x14ac:dyDescent="0.3">
      <c r="A106" s="1">
        <v>99</v>
      </c>
      <c r="B106" s="172"/>
      <c r="C106" s="173" t="str">
        <f t="shared" si="5"/>
        <v/>
      </c>
      <c r="E106" s="1">
        <v>99</v>
      </c>
      <c r="F106" s="169"/>
      <c r="H106" s="170" t="str">
        <f t="shared" si="6"/>
        <v/>
      </c>
      <c r="I106" s="170" t="str">
        <f t="shared" si="7"/>
        <v/>
      </c>
      <c r="J106" s="171" t="str">
        <f>IF(F106="","",VLOOKUP("*"&amp;H106&amp;"*",'EMAIL LIST'!$C$6:$C$147,1,FALSE))</f>
        <v/>
      </c>
      <c r="K106" s="170" t="str">
        <f>IF(F106="","",VLOOKUP("*"&amp;I106&amp;"*",'EMAIL LIST'!$C$6:$C$147,1,FALSE))</f>
        <v/>
      </c>
    </row>
    <row r="107" spans="1:11" ht="15.6" x14ac:dyDescent="0.3">
      <c r="A107" s="1">
        <v>100</v>
      </c>
      <c r="B107" s="172"/>
      <c r="C107" s="173" t="str">
        <f t="shared" si="5"/>
        <v/>
      </c>
      <c r="E107" s="1">
        <v>100</v>
      </c>
      <c r="F107" s="169"/>
      <c r="H107" s="170" t="str">
        <f t="shared" si="6"/>
        <v/>
      </c>
      <c r="I107" s="170" t="str">
        <f t="shared" si="7"/>
        <v/>
      </c>
      <c r="J107" s="171" t="str">
        <f>IF(F107="","",VLOOKUP("*"&amp;H107&amp;"*",'EMAIL LIST'!$C$6:$C$147,1,FALSE))</f>
        <v/>
      </c>
      <c r="K107" s="170"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C3:N64"/>
  <sheetViews>
    <sheetView workbookViewId="0">
      <selection activeCell="I16" sqref="I16"/>
    </sheetView>
  </sheetViews>
  <sheetFormatPr defaultRowHeight="14.4" x14ac:dyDescent="0.3"/>
  <cols>
    <col min="3" max="3" width="13.6640625" customWidth="1"/>
    <col min="4" max="4" width="2.77734375" customWidth="1"/>
    <col min="5" max="5" width="14.109375" customWidth="1"/>
    <col min="6" max="6" width="2.33203125" customWidth="1"/>
    <col min="7" max="7" width="14.109375" customWidth="1"/>
    <col min="8" max="8" width="2.21875" customWidth="1"/>
    <col min="9" max="9" width="28.21875" bestFit="1" customWidth="1"/>
    <col min="10" max="10" width="2.5546875" customWidth="1"/>
    <col min="11" max="11" width="32.44140625" customWidth="1"/>
  </cols>
  <sheetData>
    <row r="3" spans="3:11" x14ac:dyDescent="0.3">
      <c r="C3" s="179" t="s">
        <v>596</v>
      </c>
      <c r="D3" s="145"/>
      <c r="E3" s="179" t="s">
        <v>597</v>
      </c>
      <c r="F3" s="145"/>
      <c r="G3" s="179" t="s">
        <v>600</v>
      </c>
      <c r="H3" s="145"/>
      <c r="I3" s="179" t="s">
        <v>598</v>
      </c>
      <c r="J3" s="145"/>
      <c r="K3" s="179" t="s">
        <v>599</v>
      </c>
    </row>
    <row r="5" spans="3:11" x14ac:dyDescent="0.3">
      <c r="C5" s="181" t="s">
        <v>45</v>
      </c>
      <c r="E5" s="181" t="s">
        <v>95</v>
      </c>
      <c r="G5" s="69" t="s">
        <v>106</v>
      </c>
      <c r="I5" s="181" t="s">
        <v>612</v>
      </c>
      <c r="K5" s="181" t="s">
        <v>607</v>
      </c>
    </row>
    <row r="6" spans="3:11" x14ac:dyDescent="0.3">
      <c r="C6" s="181" t="s">
        <v>56</v>
      </c>
      <c r="E6" s="181" t="s">
        <v>20</v>
      </c>
      <c r="G6" s="69" t="s">
        <v>64</v>
      </c>
      <c r="I6" s="181" t="s">
        <v>604</v>
      </c>
      <c r="K6" s="181" t="s">
        <v>608</v>
      </c>
    </row>
    <row r="7" spans="3:11" x14ac:dyDescent="0.3">
      <c r="C7" s="182">
        <v>45052</v>
      </c>
      <c r="E7" s="182">
        <v>45048</v>
      </c>
      <c r="G7" s="184">
        <v>45068</v>
      </c>
      <c r="I7" s="182">
        <v>45048</v>
      </c>
      <c r="K7" s="182">
        <v>45052</v>
      </c>
    </row>
    <row r="9" spans="3:11" x14ac:dyDescent="0.3">
      <c r="C9" s="181" t="s">
        <v>74</v>
      </c>
      <c r="E9" s="181" t="s">
        <v>105</v>
      </c>
      <c r="G9" s="181" t="s">
        <v>16</v>
      </c>
      <c r="I9" s="181" t="s">
        <v>605</v>
      </c>
      <c r="K9" s="181" t="s">
        <v>609</v>
      </c>
    </row>
    <row r="10" spans="3:11" x14ac:dyDescent="0.3">
      <c r="C10" s="181" t="s">
        <v>94</v>
      </c>
      <c r="E10" s="181" t="s">
        <v>58</v>
      </c>
      <c r="G10" s="181" t="s">
        <v>31</v>
      </c>
      <c r="I10" s="181" t="s">
        <v>606</v>
      </c>
      <c r="K10" s="181" t="s">
        <v>610</v>
      </c>
    </row>
    <row r="11" spans="3:11" x14ac:dyDescent="0.3">
      <c r="C11" s="182">
        <v>45058</v>
      </c>
      <c r="E11" s="182">
        <v>45046</v>
      </c>
      <c r="G11" s="182">
        <v>45060</v>
      </c>
      <c r="I11" s="180" t="s">
        <v>614</v>
      </c>
      <c r="K11" s="180" t="s">
        <v>613</v>
      </c>
    </row>
    <row r="13" spans="3:11" x14ac:dyDescent="0.3">
      <c r="E13" s="181" t="s">
        <v>72</v>
      </c>
      <c r="G13" s="181" t="s">
        <v>29</v>
      </c>
    </row>
    <row r="14" spans="3:11" x14ac:dyDescent="0.3">
      <c r="E14" s="181" t="s">
        <v>28</v>
      </c>
      <c r="G14" s="181" t="s">
        <v>61</v>
      </c>
    </row>
    <row r="15" spans="3:11" x14ac:dyDescent="0.3">
      <c r="E15" s="182">
        <v>45061</v>
      </c>
      <c r="G15" s="182">
        <v>45066</v>
      </c>
    </row>
    <row r="20" spans="8:14" x14ac:dyDescent="0.3">
      <c r="H20">
        <v>1</v>
      </c>
      <c r="I20" t="s">
        <v>106</v>
      </c>
      <c r="K20" t="s">
        <v>611</v>
      </c>
      <c r="L20" t="s">
        <v>601</v>
      </c>
      <c r="N20" t="str">
        <f>K20&amp;" &amp; "&amp;L20</f>
        <v>Jerry Stoltz &amp; J.J. Morin</v>
      </c>
    </row>
    <row r="21" spans="8:14" x14ac:dyDescent="0.3">
      <c r="H21">
        <v>2</v>
      </c>
      <c r="I21" t="s">
        <v>58</v>
      </c>
      <c r="K21" t="s">
        <v>88</v>
      </c>
      <c r="L21" t="s">
        <v>602</v>
      </c>
      <c r="N21" t="str">
        <f t="shared" ref="N21:N33" si="0">K21&amp;" &amp; "&amp;L21</f>
        <v>Brian Angarone &amp; Scott Orava</v>
      </c>
    </row>
    <row r="22" spans="8:14" x14ac:dyDescent="0.3">
      <c r="H22">
        <v>3</v>
      </c>
      <c r="I22" t="s">
        <v>31</v>
      </c>
      <c r="K22" t="s">
        <v>49</v>
      </c>
      <c r="L22" t="s">
        <v>49</v>
      </c>
      <c r="N22" t="str">
        <f t="shared" si="0"/>
        <v xml:space="preserve"> &amp; </v>
      </c>
    </row>
    <row r="23" spans="8:14" x14ac:dyDescent="0.3">
      <c r="H23">
        <v>4</v>
      </c>
      <c r="I23" t="s">
        <v>94</v>
      </c>
      <c r="K23" t="s">
        <v>49</v>
      </c>
      <c r="L23" t="s">
        <v>49</v>
      </c>
      <c r="N23" t="str">
        <f t="shared" si="0"/>
        <v xml:space="preserve"> &amp; </v>
      </c>
    </row>
    <row r="24" spans="8:14" x14ac:dyDescent="0.3">
      <c r="H24">
        <v>5</v>
      </c>
      <c r="I24" t="s">
        <v>12</v>
      </c>
      <c r="K24" t="s">
        <v>70</v>
      </c>
      <c r="L24" t="s">
        <v>31</v>
      </c>
      <c r="N24" t="str">
        <f t="shared" si="0"/>
        <v>Ed Martella &amp; Bill Spencer</v>
      </c>
    </row>
    <row r="25" spans="8:14" x14ac:dyDescent="0.3">
      <c r="H25">
        <v>6</v>
      </c>
      <c r="I25" t="s">
        <v>80</v>
      </c>
      <c r="K25" t="s">
        <v>27</v>
      </c>
      <c r="L25" t="s">
        <v>51</v>
      </c>
      <c r="N25" t="str">
        <f t="shared" si="0"/>
        <v>Michael Grassel &amp; Steve Zalewski</v>
      </c>
    </row>
    <row r="26" spans="8:14" x14ac:dyDescent="0.3">
      <c r="H26">
        <v>7</v>
      </c>
      <c r="I26" t="s">
        <v>74</v>
      </c>
      <c r="N26" t="str">
        <f t="shared" si="0"/>
        <v xml:space="preserve"> &amp; </v>
      </c>
    </row>
    <row r="27" spans="8:14" x14ac:dyDescent="0.3">
      <c r="H27">
        <v>8</v>
      </c>
      <c r="I27" t="s">
        <v>88</v>
      </c>
      <c r="K27" t="s">
        <v>49</v>
      </c>
      <c r="L27" t="s">
        <v>49</v>
      </c>
      <c r="N27" t="str">
        <f t="shared" si="0"/>
        <v xml:space="preserve"> &amp; </v>
      </c>
    </row>
    <row r="28" spans="8:14" x14ac:dyDescent="0.3">
      <c r="H28">
        <v>9</v>
      </c>
      <c r="I28" t="s">
        <v>603</v>
      </c>
      <c r="K28" t="s">
        <v>16</v>
      </c>
      <c r="L28" t="s">
        <v>61</v>
      </c>
      <c r="N28" t="str">
        <f t="shared" si="0"/>
        <v>Mike Matney &amp; Mike Callahan</v>
      </c>
    </row>
    <row r="29" spans="8:14" x14ac:dyDescent="0.3">
      <c r="H29">
        <v>10</v>
      </c>
      <c r="I29" t="s">
        <v>29</v>
      </c>
      <c r="K29" t="s">
        <v>12</v>
      </c>
      <c r="L29" t="s">
        <v>603</v>
      </c>
      <c r="N29" t="str">
        <f t="shared" si="0"/>
        <v>Boyd Cruel &amp; Browning Holcombe</v>
      </c>
    </row>
    <row r="30" spans="8:14" x14ac:dyDescent="0.3">
      <c r="H30">
        <v>11</v>
      </c>
      <c r="I30" t="s">
        <v>95</v>
      </c>
      <c r="K30" t="s">
        <v>49</v>
      </c>
      <c r="L30" t="s">
        <v>49</v>
      </c>
      <c r="N30" t="str">
        <f t="shared" si="0"/>
        <v xml:space="preserve"> &amp; </v>
      </c>
    </row>
    <row r="31" spans="8:14" x14ac:dyDescent="0.3">
      <c r="H31">
        <v>12</v>
      </c>
      <c r="I31" t="s">
        <v>56</v>
      </c>
      <c r="K31" t="s">
        <v>49</v>
      </c>
      <c r="L31" t="s">
        <v>49</v>
      </c>
      <c r="N31" t="str">
        <f t="shared" si="0"/>
        <v xml:space="preserve"> &amp; </v>
      </c>
    </row>
    <row r="32" spans="8:14" x14ac:dyDescent="0.3">
      <c r="H32">
        <v>13</v>
      </c>
      <c r="I32" t="s">
        <v>81</v>
      </c>
      <c r="K32" t="s">
        <v>28</v>
      </c>
      <c r="L32" t="s">
        <v>100</v>
      </c>
      <c r="N32" t="str">
        <f t="shared" si="0"/>
        <v>Sean Stecker &amp; Steve Netzel</v>
      </c>
    </row>
    <row r="33" spans="8:14" x14ac:dyDescent="0.3">
      <c r="H33">
        <v>14</v>
      </c>
      <c r="I33" t="s">
        <v>70</v>
      </c>
      <c r="K33" t="s">
        <v>81</v>
      </c>
      <c r="L33" t="s">
        <v>80</v>
      </c>
      <c r="N33" t="str">
        <f t="shared" si="0"/>
        <v>Dave Chappell &amp; Brad Ingarfield</v>
      </c>
    </row>
    <row r="34" spans="8:14" x14ac:dyDescent="0.3">
      <c r="H34">
        <v>15</v>
      </c>
      <c r="I34" t="s">
        <v>601</v>
      </c>
      <c r="K34" t="s">
        <v>49</v>
      </c>
    </row>
    <row r="35" spans="8:14" x14ac:dyDescent="0.3">
      <c r="H35">
        <v>16</v>
      </c>
      <c r="I35" t="s">
        <v>20</v>
      </c>
      <c r="K35" t="s">
        <v>49</v>
      </c>
    </row>
    <row r="36" spans="8:14" x14ac:dyDescent="0.3">
      <c r="H36">
        <v>17</v>
      </c>
      <c r="I36" t="s">
        <v>611</v>
      </c>
    </row>
    <row r="37" spans="8:14" x14ac:dyDescent="0.3">
      <c r="H37">
        <v>18</v>
      </c>
      <c r="I37" t="s">
        <v>45</v>
      </c>
    </row>
    <row r="38" spans="8:14" x14ac:dyDescent="0.3">
      <c r="H38">
        <v>19</v>
      </c>
      <c r="I38" t="s">
        <v>64</v>
      </c>
    </row>
    <row r="39" spans="8:14" x14ac:dyDescent="0.3">
      <c r="H39">
        <v>20</v>
      </c>
      <c r="I39" t="s">
        <v>105</v>
      </c>
    </row>
    <row r="40" spans="8:14" x14ac:dyDescent="0.3">
      <c r="H40">
        <v>21</v>
      </c>
      <c r="I40" t="s">
        <v>27</v>
      </c>
    </row>
    <row r="41" spans="8:14" x14ac:dyDescent="0.3">
      <c r="H41">
        <v>22</v>
      </c>
      <c r="I41" t="s">
        <v>61</v>
      </c>
    </row>
    <row r="42" spans="8:14" x14ac:dyDescent="0.3">
      <c r="H42">
        <v>23</v>
      </c>
      <c r="I42" t="s">
        <v>16</v>
      </c>
    </row>
    <row r="43" spans="8:14" x14ac:dyDescent="0.3">
      <c r="H43">
        <v>24</v>
      </c>
      <c r="I43" t="s">
        <v>602</v>
      </c>
    </row>
    <row r="44" spans="8:14" x14ac:dyDescent="0.3">
      <c r="H44">
        <v>25</v>
      </c>
      <c r="I44" t="s">
        <v>28</v>
      </c>
    </row>
    <row r="45" spans="8:14" x14ac:dyDescent="0.3">
      <c r="H45">
        <v>26</v>
      </c>
      <c r="I45" t="s">
        <v>100</v>
      </c>
    </row>
    <row r="46" spans="8:14" x14ac:dyDescent="0.3">
      <c r="H46">
        <v>27</v>
      </c>
      <c r="I46" t="s">
        <v>72</v>
      </c>
    </row>
    <row r="47" spans="8:14" x14ac:dyDescent="0.3">
      <c r="H47">
        <v>28</v>
      </c>
      <c r="I47" t="s">
        <v>51</v>
      </c>
    </row>
    <row r="48" spans="8:14" x14ac:dyDescent="0.3">
      <c r="H48">
        <v>29</v>
      </c>
    </row>
    <row r="49" spans="3:8" x14ac:dyDescent="0.3">
      <c r="H49">
        <v>30</v>
      </c>
    </row>
    <row r="50" spans="3:8" x14ac:dyDescent="0.3">
      <c r="H50">
        <v>31</v>
      </c>
    </row>
    <row r="51" spans="3:8" x14ac:dyDescent="0.3">
      <c r="H51">
        <v>32</v>
      </c>
    </row>
    <row r="55" spans="3:8" x14ac:dyDescent="0.3">
      <c r="C55" t="s">
        <v>554</v>
      </c>
      <c r="E55" t="s">
        <v>564</v>
      </c>
    </row>
    <row r="57" spans="3:8" x14ac:dyDescent="0.3">
      <c r="C57" s="183" t="s">
        <v>45</v>
      </c>
      <c r="E57" t="s">
        <v>106</v>
      </c>
    </row>
    <row r="58" spans="3:8" x14ac:dyDescent="0.3">
      <c r="C58" s="183" t="s">
        <v>78</v>
      </c>
      <c r="E58" t="s">
        <v>64</v>
      </c>
    </row>
    <row r="63" spans="3:8" x14ac:dyDescent="0.3">
      <c r="E63" s="183" t="s">
        <v>29</v>
      </c>
    </row>
    <row r="64" spans="3:8" x14ac:dyDescent="0.3">
      <c r="E64" s="183" t="s">
        <v>61</v>
      </c>
    </row>
  </sheetData>
  <sortState xmlns:xlrd2="http://schemas.microsoft.com/office/spreadsheetml/2017/richdata2" ref="I20:I67">
    <sortCondition ref="I20:I67"/>
  </sortState>
  <conditionalFormatting sqref="I20:I47">
    <cfRule type="duplicateValues" dxfId="8" priority="1"/>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137" activePane="bottomRight" state="frozen"/>
      <selection activeCell="P6" sqref="P6"/>
      <selection pane="topRight" activeCell="P6" sqref="P6"/>
      <selection pane="bottomLeft" activeCell="P6" sqref="P6"/>
      <selection pane="bottomRight" activeCell="D6" sqref="D6:D147"/>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215" t="s">
        <v>215</v>
      </c>
      <c r="C2" s="216"/>
      <c r="D2" s="217"/>
      <c r="E2" s="199" t="s">
        <v>199</v>
      </c>
      <c r="F2" s="200"/>
      <c r="G2" s="200"/>
      <c r="H2" s="200"/>
      <c r="I2" s="201"/>
      <c r="J2" s="202" t="s">
        <v>200</v>
      </c>
      <c r="K2" s="203"/>
      <c r="L2" s="203"/>
      <c r="M2" s="204"/>
      <c r="N2" s="9"/>
      <c r="Q2" s="199" t="s">
        <v>199</v>
      </c>
      <c r="R2" s="200"/>
      <c r="S2" s="200"/>
      <c r="T2" s="200"/>
      <c r="U2" s="201"/>
      <c r="V2" s="202" t="s">
        <v>200</v>
      </c>
      <c r="W2" s="203"/>
      <c r="X2" s="203"/>
      <c r="Y2" s="204"/>
    </row>
    <row r="3" spans="2:31" ht="37.200000000000003" customHeight="1" x14ac:dyDescent="0.3">
      <c r="E3" s="209" t="s">
        <v>193</v>
      </c>
      <c r="F3" s="209" t="s">
        <v>194</v>
      </c>
      <c r="G3" s="211" t="s">
        <v>195</v>
      </c>
      <c r="H3" s="211" t="s">
        <v>196</v>
      </c>
      <c r="I3" s="213" t="s">
        <v>216</v>
      </c>
      <c r="J3" s="214" t="s">
        <v>195</v>
      </c>
      <c r="K3" s="212" t="s">
        <v>196</v>
      </c>
      <c r="L3" s="210" t="s">
        <v>194</v>
      </c>
      <c r="M3" s="210" t="s">
        <v>198</v>
      </c>
      <c r="N3" s="144"/>
      <c r="Q3" s="209" t="s">
        <v>193</v>
      </c>
      <c r="R3" s="209" t="s">
        <v>194</v>
      </c>
      <c r="S3" s="211" t="s">
        <v>195</v>
      </c>
      <c r="T3" s="211" t="s">
        <v>196</v>
      </c>
      <c r="U3" s="213" t="s">
        <v>197</v>
      </c>
      <c r="V3" s="214" t="s">
        <v>195</v>
      </c>
      <c r="W3" s="212" t="s">
        <v>196</v>
      </c>
      <c r="X3" s="210" t="s">
        <v>194</v>
      </c>
      <c r="Y3" s="210" t="s">
        <v>198</v>
      </c>
    </row>
    <row r="4" spans="2:31" ht="99.6" customHeight="1" thickBot="1" x14ac:dyDescent="0.4">
      <c r="E4" s="210"/>
      <c r="F4" s="210"/>
      <c r="G4" s="212"/>
      <c r="H4" s="212"/>
      <c r="I4" s="212"/>
      <c r="J4" s="214"/>
      <c r="K4" s="212"/>
      <c r="L4" s="210"/>
      <c r="M4" s="210"/>
      <c r="N4" s="144"/>
      <c r="P4" s="19"/>
      <c r="Q4" s="210"/>
      <c r="R4" s="210"/>
      <c r="S4" s="212"/>
      <c r="T4" s="212"/>
      <c r="U4" s="212"/>
      <c r="V4" s="214"/>
      <c r="W4" s="212"/>
      <c r="X4" s="210"/>
      <c r="Y4" s="210"/>
      <c r="AA4" s="20">
        <f>1-AA5/AA6</f>
        <v>0.58394160583941601</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4"/>
      <c r="P5" s="24" t="s">
        <v>579</v>
      </c>
      <c r="Q5" s="25">
        <v>9</v>
      </c>
      <c r="R5" s="25">
        <v>13</v>
      </c>
      <c r="S5" s="25">
        <v>19</v>
      </c>
      <c r="T5" s="25">
        <v>18</v>
      </c>
      <c r="U5" s="25">
        <v>10</v>
      </c>
      <c r="V5" s="25">
        <v>16</v>
      </c>
      <c r="W5" s="25">
        <v>8</v>
      </c>
      <c r="X5" s="25">
        <v>7</v>
      </c>
      <c r="Y5" s="25">
        <v>14</v>
      </c>
      <c r="AA5" s="26">
        <f>SUM(Q5:Y5)</f>
        <v>114</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5"/>
      <c r="P6" s="24" t="s">
        <v>578</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5"/>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5"/>
      <c r="AD8" s="1" t="s">
        <v>577</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5"/>
      <c r="P9" s="1" t="s">
        <v>580</v>
      </c>
      <c r="Q9" s="146">
        <v>16</v>
      </c>
      <c r="R9" s="146">
        <v>8</v>
      </c>
      <c r="S9" s="146">
        <v>32</v>
      </c>
      <c r="T9" s="146">
        <v>32</v>
      </c>
      <c r="U9" s="146">
        <v>8</v>
      </c>
      <c r="V9" s="146">
        <v>16</v>
      </c>
      <c r="W9" s="146">
        <v>16</v>
      </c>
      <c r="X9" s="146">
        <v>4</v>
      </c>
      <c r="Y9" s="146">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5"/>
      <c r="P10" s="1" t="s">
        <v>581</v>
      </c>
      <c r="Q10" s="148">
        <v>-2</v>
      </c>
      <c r="R10" s="148">
        <v>3</v>
      </c>
      <c r="S10" s="148">
        <v>0</v>
      </c>
      <c r="T10" s="148">
        <v>-15</v>
      </c>
      <c r="U10" s="148">
        <v>3</v>
      </c>
      <c r="V10" s="148">
        <v>14</v>
      </c>
      <c r="W10" s="148">
        <v>0</v>
      </c>
      <c r="X10" s="148">
        <v>0</v>
      </c>
      <c r="Y10" s="148">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5"/>
      <c r="P11" s="147" t="s">
        <v>582</v>
      </c>
      <c r="Q11" s="149">
        <f>VLOOKUP(Q9,$AD$9:$AE$14,2,FALSE)+Q10</f>
        <v>29</v>
      </c>
      <c r="R11" s="149">
        <f t="shared" ref="R11:Y11" si="2">VLOOKUP(R9,$AD$9:$AE$14,2,FALSE)+R10</f>
        <v>18</v>
      </c>
      <c r="S11" s="149">
        <f t="shared" si="2"/>
        <v>63</v>
      </c>
      <c r="T11" s="149">
        <f t="shared" si="2"/>
        <v>48</v>
      </c>
      <c r="U11" s="149">
        <f t="shared" si="2"/>
        <v>18</v>
      </c>
      <c r="V11" s="149">
        <f t="shared" si="2"/>
        <v>45</v>
      </c>
      <c r="W11" s="149">
        <f t="shared" si="2"/>
        <v>31</v>
      </c>
      <c r="X11" s="149">
        <f t="shared" si="2"/>
        <v>7</v>
      </c>
      <c r="Y11" s="149">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5"/>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5"/>
      <c r="P13">
        <f>82/142</f>
        <v>0.57746478873239437</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5"/>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5"/>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5"/>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5"/>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5"/>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5"/>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5"/>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5"/>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5"/>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5"/>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5"/>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5"/>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5"/>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5"/>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5"/>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5"/>
    </row>
    <row r="30" spans="2:14" ht="25.8" x14ac:dyDescent="0.5">
      <c r="B30" s="27">
        <v>25</v>
      </c>
      <c r="C30" s="28" t="s">
        <v>268</v>
      </c>
      <c r="D30" s="28" t="s">
        <v>269</v>
      </c>
      <c r="E30" s="29" t="s">
        <v>49</v>
      </c>
      <c r="F30" s="29" t="s">
        <v>221</v>
      </c>
      <c r="G30" s="29" t="s">
        <v>49</v>
      </c>
      <c r="H30" s="29" t="s">
        <v>49</v>
      </c>
      <c r="I30" s="29" t="s">
        <v>49</v>
      </c>
      <c r="J30" s="29" t="s">
        <v>49</v>
      </c>
      <c r="K30" s="29" t="s">
        <v>221</v>
      </c>
      <c r="L30" s="29" t="s">
        <v>49</v>
      </c>
      <c r="M30" s="29" t="s">
        <v>49</v>
      </c>
      <c r="N30" s="145"/>
    </row>
    <row r="31" spans="2:14" ht="25.8" x14ac:dyDescent="0.5">
      <c r="B31" s="30">
        <v>26</v>
      </c>
      <c r="C31" s="31" t="s">
        <v>270</v>
      </c>
      <c r="D31" s="31" t="s">
        <v>271</v>
      </c>
      <c r="E31" s="29" t="s">
        <v>49</v>
      </c>
      <c r="F31" s="29" t="s">
        <v>221</v>
      </c>
      <c r="G31" s="29" t="s">
        <v>221</v>
      </c>
      <c r="H31" s="29" t="s">
        <v>221</v>
      </c>
      <c r="I31" s="29" t="s">
        <v>221</v>
      </c>
      <c r="J31" s="29" t="s">
        <v>221</v>
      </c>
      <c r="K31" s="29" t="s">
        <v>221</v>
      </c>
      <c r="L31" s="29" t="s">
        <v>221</v>
      </c>
      <c r="M31" s="29" t="s">
        <v>221</v>
      </c>
      <c r="N31" s="145"/>
    </row>
    <row r="32" spans="2:14" ht="25.8" x14ac:dyDescent="0.5">
      <c r="B32" s="27">
        <v>27</v>
      </c>
      <c r="C32" s="28" t="s">
        <v>272</v>
      </c>
      <c r="D32" s="28" t="s">
        <v>273</v>
      </c>
      <c r="E32" s="29" t="s">
        <v>49</v>
      </c>
      <c r="F32" s="29" t="s">
        <v>49</v>
      </c>
      <c r="G32" s="29" t="s">
        <v>49</v>
      </c>
      <c r="H32" s="29" t="s">
        <v>49</v>
      </c>
      <c r="I32" s="29" t="s">
        <v>49</v>
      </c>
      <c r="J32" s="29" t="s">
        <v>221</v>
      </c>
      <c r="K32" s="29" t="s">
        <v>49</v>
      </c>
      <c r="L32" s="29" t="s">
        <v>49</v>
      </c>
      <c r="M32" s="29" t="s">
        <v>49</v>
      </c>
      <c r="N32" s="145"/>
    </row>
    <row r="33" spans="2:14" ht="25.8" x14ac:dyDescent="0.5">
      <c r="B33" s="30">
        <v>28</v>
      </c>
      <c r="C33" s="31" t="s">
        <v>274</v>
      </c>
      <c r="D33" s="31" t="s">
        <v>275</v>
      </c>
      <c r="E33" s="29" t="s">
        <v>49</v>
      </c>
      <c r="F33" s="29" t="s">
        <v>49</v>
      </c>
      <c r="G33" s="29" t="s">
        <v>49</v>
      </c>
      <c r="H33" s="29" t="s">
        <v>49</v>
      </c>
      <c r="I33" s="29" t="s">
        <v>221</v>
      </c>
      <c r="J33" s="29" t="s">
        <v>49</v>
      </c>
      <c r="K33" s="29" t="s">
        <v>49</v>
      </c>
      <c r="L33" s="29" t="s">
        <v>49</v>
      </c>
      <c r="M33" s="29" t="s">
        <v>49</v>
      </c>
      <c r="N33" s="145"/>
    </row>
    <row r="34" spans="2:14" ht="25.8" x14ac:dyDescent="0.5">
      <c r="B34" s="27">
        <v>29</v>
      </c>
      <c r="C34" s="28" t="s">
        <v>276</v>
      </c>
      <c r="D34" s="28" t="s">
        <v>277</v>
      </c>
      <c r="E34" s="29" t="s">
        <v>49</v>
      </c>
      <c r="F34" s="29" t="s">
        <v>49</v>
      </c>
      <c r="G34" s="29" t="s">
        <v>49</v>
      </c>
      <c r="H34" s="29" t="s">
        <v>49</v>
      </c>
      <c r="I34" s="29" t="s">
        <v>221</v>
      </c>
      <c r="J34" s="29" t="s">
        <v>49</v>
      </c>
      <c r="K34" s="29" t="s">
        <v>49</v>
      </c>
      <c r="L34" s="29" t="s">
        <v>49</v>
      </c>
      <c r="M34" s="29" t="s">
        <v>49</v>
      </c>
      <c r="N34" s="145"/>
    </row>
    <row r="35" spans="2:14" ht="25.8" x14ac:dyDescent="0.5">
      <c r="B35" s="30">
        <v>30</v>
      </c>
      <c r="C35" s="31" t="s">
        <v>278</v>
      </c>
      <c r="D35" s="31" t="s">
        <v>279</v>
      </c>
      <c r="E35" s="29" t="s">
        <v>49</v>
      </c>
      <c r="F35" s="29" t="s">
        <v>49</v>
      </c>
      <c r="G35" s="29" t="s">
        <v>221</v>
      </c>
      <c r="H35" s="29" t="s">
        <v>221</v>
      </c>
      <c r="I35" s="29" t="s">
        <v>49</v>
      </c>
      <c r="J35" s="29" t="s">
        <v>221</v>
      </c>
      <c r="K35" s="29" t="s">
        <v>221</v>
      </c>
      <c r="L35" s="29" t="s">
        <v>49</v>
      </c>
      <c r="M35" s="29" t="s">
        <v>49</v>
      </c>
      <c r="N35" s="145"/>
    </row>
    <row r="36" spans="2:14" ht="25.8" x14ac:dyDescent="0.5">
      <c r="B36" s="27">
        <v>31</v>
      </c>
      <c r="C36" s="28" t="s">
        <v>280</v>
      </c>
      <c r="D36" s="28" t="s">
        <v>281</v>
      </c>
      <c r="E36" s="29" t="s">
        <v>49</v>
      </c>
      <c r="F36" s="29" t="s">
        <v>49</v>
      </c>
      <c r="G36" s="29" t="s">
        <v>49</v>
      </c>
      <c r="H36" s="29" t="s">
        <v>49</v>
      </c>
      <c r="I36" s="29" t="s">
        <v>49</v>
      </c>
      <c r="J36" s="29" t="s">
        <v>49</v>
      </c>
      <c r="K36" s="29" t="s">
        <v>49</v>
      </c>
      <c r="L36" s="29" t="s">
        <v>49</v>
      </c>
      <c r="M36" s="29" t="s">
        <v>221</v>
      </c>
      <c r="N36" s="145"/>
    </row>
    <row r="37" spans="2:14" ht="25.8" x14ac:dyDescent="0.5">
      <c r="B37" s="30">
        <v>32</v>
      </c>
      <c r="C37" s="31" t="s">
        <v>282</v>
      </c>
      <c r="D37" s="31" t="s">
        <v>283</v>
      </c>
      <c r="E37" s="29" t="s">
        <v>49</v>
      </c>
      <c r="F37" s="29" t="s">
        <v>49</v>
      </c>
      <c r="G37" s="29" t="s">
        <v>221</v>
      </c>
      <c r="H37" s="29" t="s">
        <v>49</v>
      </c>
      <c r="I37" s="29" t="s">
        <v>49</v>
      </c>
      <c r="J37" s="29" t="s">
        <v>49</v>
      </c>
      <c r="K37" s="29" t="s">
        <v>49</v>
      </c>
      <c r="L37" s="29" t="s">
        <v>49</v>
      </c>
      <c r="M37" s="29" t="s">
        <v>49</v>
      </c>
      <c r="N37" s="145"/>
    </row>
    <row r="38" spans="2:14" ht="25.8" x14ac:dyDescent="0.5">
      <c r="B38" s="27">
        <v>33</v>
      </c>
      <c r="C38" s="28" t="s">
        <v>284</v>
      </c>
      <c r="D38" s="28" t="s">
        <v>285</v>
      </c>
      <c r="E38" s="29" t="s">
        <v>49</v>
      </c>
      <c r="F38" s="29" t="s">
        <v>49</v>
      </c>
      <c r="G38" s="29" t="s">
        <v>221</v>
      </c>
      <c r="H38" s="29" t="s">
        <v>221</v>
      </c>
      <c r="I38" s="29" t="s">
        <v>221</v>
      </c>
      <c r="J38" s="29" t="s">
        <v>221</v>
      </c>
      <c r="K38" s="29" t="s">
        <v>221</v>
      </c>
      <c r="L38" s="29" t="s">
        <v>49</v>
      </c>
      <c r="M38" s="29" t="s">
        <v>49</v>
      </c>
      <c r="N38" s="145"/>
    </row>
    <row r="39" spans="2:14" ht="25.8" x14ac:dyDescent="0.5">
      <c r="B39" s="30">
        <v>34</v>
      </c>
      <c r="C39" s="31" t="s">
        <v>286</v>
      </c>
      <c r="D39" s="31" t="s">
        <v>287</v>
      </c>
      <c r="E39" s="29" t="s">
        <v>49</v>
      </c>
      <c r="F39" s="29" t="s">
        <v>49</v>
      </c>
      <c r="G39" s="29" t="s">
        <v>221</v>
      </c>
      <c r="H39" s="29" t="s">
        <v>221</v>
      </c>
      <c r="I39" s="29" t="s">
        <v>49</v>
      </c>
      <c r="J39" s="29" t="s">
        <v>49</v>
      </c>
      <c r="K39" s="29" t="s">
        <v>49</v>
      </c>
      <c r="L39" s="29" t="s">
        <v>49</v>
      </c>
      <c r="M39" s="29" t="s">
        <v>49</v>
      </c>
      <c r="N39" s="145"/>
    </row>
    <row r="40" spans="2:14" ht="25.8" x14ac:dyDescent="0.5">
      <c r="B40" s="27">
        <v>35</v>
      </c>
      <c r="C40" s="28" t="s">
        <v>288</v>
      </c>
      <c r="D40" s="28" t="s">
        <v>289</v>
      </c>
      <c r="E40" s="29" t="s">
        <v>221</v>
      </c>
      <c r="F40" s="29" t="s">
        <v>49</v>
      </c>
      <c r="G40" s="29" t="s">
        <v>49</v>
      </c>
      <c r="H40" s="29" t="s">
        <v>49</v>
      </c>
      <c r="I40" s="29" t="s">
        <v>49</v>
      </c>
      <c r="J40" s="29" t="s">
        <v>221</v>
      </c>
      <c r="K40" s="29" t="s">
        <v>49</v>
      </c>
      <c r="L40" s="29" t="s">
        <v>49</v>
      </c>
      <c r="M40" s="29" t="s">
        <v>221</v>
      </c>
      <c r="N40" s="145"/>
    </row>
    <row r="41" spans="2:14" ht="25.8" x14ac:dyDescent="0.5">
      <c r="B41" s="30">
        <v>36</v>
      </c>
      <c r="C41" s="31" t="s">
        <v>290</v>
      </c>
      <c r="D41" s="31" t="s">
        <v>291</v>
      </c>
      <c r="E41" s="29" t="s">
        <v>49</v>
      </c>
      <c r="F41" s="29" t="s">
        <v>49</v>
      </c>
      <c r="G41" s="29" t="s">
        <v>49</v>
      </c>
      <c r="H41" s="29" t="s">
        <v>49</v>
      </c>
      <c r="I41" s="29" t="s">
        <v>49</v>
      </c>
      <c r="J41" s="29" t="s">
        <v>221</v>
      </c>
      <c r="K41" s="29" t="s">
        <v>49</v>
      </c>
      <c r="L41" s="29" t="s">
        <v>49</v>
      </c>
      <c r="M41" s="29" t="s">
        <v>49</v>
      </c>
      <c r="N41" s="145"/>
    </row>
    <row r="42" spans="2:14" ht="25.8" x14ac:dyDescent="0.5">
      <c r="B42" s="27">
        <v>37</v>
      </c>
      <c r="C42" s="28" t="s">
        <v>292</v>
      </c>
      <c r="D42" s="28" t="s">
        <v>293</v>
      </c>
      <c r="E42" s="29" t="s">
        <v>221</v>
      </c>
      <c r="F42" s="29" t="s">
        <v>49</v>
      </c>
      <c r="G42" s="29" t="s">
        <v>49</v>
      </c>
      <c r="H42" s="29" t="s">
        <v>49</v>
      </c>
      <c r="I42" s="29" t="s">
        <v>49</v>
      </c>
      <c r="J42" s="29" t="s">
        <v>49</v>
      </c>
      <c r="K42" s="29" t="s">
        <v>49</v>
      </c>
      <c r="L42" s="29" t="s">
        <v>49</v>
      </c>
      <c r="M42" s="29" t="s">
        <v>221</v>
      </c>
      <c r="N42" s="145"/>
    </row>
    <row r="43" spans="2:14" ht="25.8" x14ac:dyDescent="0.5">
      <c r="B43" s="30">
        <v>38</v>
      </c>
      <c r="C43" s="31" t="s">
        <v>294</v>
      </c>
      <c r="D43" s="31" t="s">
        <v>295</v>
      </c>
      <c r="E43" s="29" t="s">
        <v>221</v>
      </c>
      <c r="F43" s="29" t="s">
        <v>49</v>
      </c>
      <c r="G43" s="29" t="s">
        <v>221</v>
      </c>
      <c r="H43" s="29" t="s">
        <v>49</v>
      </c>
      <c r="I43" s="29" t="s">
        <v>49</v>
      </c>
      <c r="J43" s="29" t="s">
        <v>49</v>
      </c>
      <c r="K43" s="29" t="s">
        <v>49</v>
      </c>
      <c r="L43" s="29" t="s">
        <v>49</v>
      </c>
      <c r="M43" s="29" t="s">
        <v>49</v>
      </c>
      <c r="N43" s="145"/>
    </row>
    <row r="44" spans="2:14" ht="25.8" x14ac:dyDescent="0.5">
      <c r="B44" s="27">
        <v>39</v>
      </c>
      <c r="C44" s="28" t="s">
        <v>296</v>
      </c>
      <c r="D44" s="28" t="s">
        <v>297</v>
      </c>
      <c r="E44" s="29" t="s">
        <v>49</v>
      </c>
      <c r="F44" s="29" t="s">
        <v>49</v>
      </c>
      <c r="G44" s="29" t="s">
        <v>221</v>
      </c>
      <c r="H44" s="29" t="s">
        <v>49</v>
      </c>
      <c r="I44" s="29" t="s">
        <v>49</v>
      </c>
      <c r="J44" s="29" t="s">
        <v>49</v>
      </c>
      <c r="K44" s="29" t="s">
        <v>221</v>
      </c>
      <c r="L44" s="29" t="s">
        <v>49</v>
      </c>
      <c r="M44" s="29" t="s">
        <v>49</v>
      </c>
      <c r="N44" s="145"/>
    </row>
    <row r="45" spans="2:14" ht="25.8" x14ac:dyDescent="0.5">
      <c r="B45" s="30">
        <v>40</v>
      </c>
      <c r="C45" s="31" t="s">
        <v>298</v>
      </c>
      <c r="D45" s="31" t="s">
        <v>299</v>
      </c>
      <c r="E45" s="29" t="s">
        <v>49</v>
      </c>
      <c r="F45" s="29" t="s">
        <v>49</v>
      </c>
      <c r="G45" s="29" t="s">
        <v>221</v>
      </c>
      <c r="H45" s="29" t="s">
        <v>49</v>
      </c>
      <c r="I45" s="29" t="s">
        <v>49</v>
      </c>
      <c r="J45" s="29" t="s">
        <v>221</v>
      </c>
      <c r="K45" s="29" t="s">
        <v>49</v>
      </c>
      <c r="L45" s="29" t="s">
        <v>49</v>
      </c>
      <c r="M45" s="29" t="s">
        <v>49</v>
      </c>
      <c r="N45" s="145"/>
    </row>
    <row r="46" spans="2:14" ht="25.8" x14ac:dyDescent="0.5">
      <c r="B46" s="27">
        <v>41</v>
      </c>
      <c r="C46" s="28" t="s">
        <v>300</v>
      </c>
      <c r="D46" s="28" t="s">
        <v>301</v>
      </c>
      <c r="E46" s="29" t="s">
        <v>49</v>
      </c>
      <c r="F46" s="29" t="s">
        <v>49</v>
      </c>
      <c r="G46" s="29" t="s">
        <v>49</v>
      </c>
      <c r="H46" s="29" t="s">
        <v>49</v>
      </c>
      <c r="I46" s="29" t="s">
        <v>49</v>
      </c>
      <c r="J46" s="29" t="s">
        <v>221</v>
      </c>
      <c r="K46" s="29" t="s">
        <v>49</v>
      </c>
      <c r="L46" s="29" t="s">
        <v>49</v>
      </c>
      <c r="M46" s="29" t="s">
        <v>49</v>
      </c>
      <c r="N46" s="145"/>
    </row>
    <row r="47" spans="2:14" ht="25.8" x14ac:dyDescent="0.5">
      <c r="B47" s="30">
        <v>42</v>
      </c>
      <c r="C47" s="31" t="s">
        <v>302</v>
      </c>
      <c r="D47" s="31" t="s">
        <v>303</v>
      </c>
      <c r="E47" s="29" t="s">
        <v>221</v>
      </c>
      <c r="F47" s="29" t="s">
        <v>49</v>
      </c>
      <c r="G47" s="29" t="s">
        <v>49</v>
      </c>
      <c r="H47" s="29" t="s">
        <v>49</v>
      </c>
      <c r="I47" s="29" t="s">
        <v>49</v>
      </c>
      <c r="J47" s="29" t="s">
        <v>49</v>
      </c>
      <c r="K47" s="29" t="s">
        <v>49</v>
      </c>
      <c r="L47" s="29" t="s">
        <v>49</v>
      </c>
      <c r="M47" s="29" t="s">
        <v>221</v>
      </c>
      <c r="N47" s="145"/>
    </row>
    <row r="48" spans="2:14" ht="25.8" x14ac:dyDescent="0.5">
      <c r="B48" s="27">
        <v>43</v>
      </c>
      <c r="C48" s="28" t="s">
        <v>304</v>
      </c>
      <c r="D48" s="28" t="s">
        <v>305</v>
      </c>
      <c r="E48" s="29" t="s">
        <v>49</v>
      </c>
      <c r="F48" s="29" t="s">
        <v>49</v>
      </c>
      <c r="G48" s="29" t="s">
        <v>221</v>
      </c>
      <c r="H48" s="29" t="s">
        <v>221</v>
      </c>
      <c r="I48" s="29" t="s">
        <v>49</v>
      </c>
      <c r="J48" s="29" t="s">
        <v>221</v>
      </c>
      <c r="K48" s="29" t="s">
        <v>221</v>
      </c>
      <c r="L48" s="29" t="s">
        <v>49</v>
      </c>
      <c r="M48" s="29" t="s">
        <v>49</v>
      </c>
      <c r="N48" s="145"/>
    </row>
    <row r="49" spans="2:14" ht="25.8" x14ac:dyDescent="0.5">
      <c r="B49" s="30">
        <v>44</v>
      </c>
      <c r="C49" s="31" t="s">
        <v>306</v>
      </c>
      <c r="D49" s="31" t="s">
        <v>307</v>
      </c>
      <c r="E49" s="29" t="s">
        <v>49</v>
      </c>
      <c r="F49" s="29" t="s">
        <v>49</v>
      </c>
      <c r="G49" s="29" t="s">
        <v>221</v>
      </c>
      <c r="H49" s="29" t="s">
        <v>49</v>
      </c>
      <c r="I49" s="29" t="s">
        <v>49</v>
      </c>
      <c r="J49" s="29" t="s">
        <v>221</v>
      </c>
      <c r="K49" s="29" t="s">
        <v>49</v>
      </c>
      <c r="L49" s="29" t="s">
        <v>49</v>
      </c>
      <c r="M49" s="29" t="s">
        <v>49</v>
      </c>
      <c r="N49" s="145"/>
    </row>
    <row r="50" spans="2:14" ht="25.8" x14ac:dyDescent="0.5">
      <c r="B50" s="27">
        <v>45</v>
      </c>
      <c r="C50" s="28" t="s">
        <v>308</v>
      </c>
      <c r="D50" s="28" t="s">
        <v>309</v>
      </c>
      <c r="E50" s="29" t="s">
        <v>221</v>
      </c>
      <c r="F50" s="29" t="s">
        <v>49</v>
      </c>
      <c r="G50" s="29" t="s">
        <v>221</v>
      </c>
      <c r="H50" s="29" t="s">
        <v>49</v>
      </c>
      <c r="I50" s="29" t="s">
        <v>49</v>
      </c>
      <c r="J50" s="29" t="s">
        <v>49</v>
      </c>
      <c r="K50" s="29" t="s">
        <v>49</v>
      </c>
      <c r="L50" s="29" t="s">
        <v>49</v>
      </c>
      <c r="M50" s="29" t="s">
        <v>49</v>
      </c>
      <c r="N50" s="145"/>
    </row>
    <row r="51" spans="2:14" ht="25.8" x14ac:dyDescent="0.5">
      <c r="B51" s="30">
        <v>46</v>
      </c>
      <c r="C51" s="31" t="s">
        <v>310</v>
      </c>
      <c r="D51" s="31" t="s">
        <v>311</v>
      </c>
      <c r="E51" s="29" t="s">
        <v>49</v>
      </c>
      <c r="F51" s="29" t="s">
        <v>49</v>
      </c>
      <c r="G51" s="29" t="s">
        <v>49</v>
      </c>
      <c r="H51" s="29" t="s">
        <v>221</v>
      </c>
      <c r="I51" s="29" t="s">
        <v>49</v>
      </c>
      <c r="J51" s="29" t="s">
        <v>221</v>
      </c>
      <c r="K51" s="29" t="s">
        <v>49</v>
      </c>
      <c r="L51" s="29" t="s">
        <v>49</v>
      </c>
      <c r="M51" s="29" t="s">
        <v>49</v>
      </c>
      <c r="N51" s="145"/>
    </row>
    <row r="52" spans="2:14" ht="25.8" x14ac:dyDescent="0.5">
      <c r="B52" s="27">
        <v>47</v>
      </c>
      <c r="C52" s="28" t="s">
        <v>312</v>
      </c>
      <c r="D52" s="28" t="s">
        <v>313</v>
      </c>
      <c r="E52" s="29" t="s">
        <v>49</v>
      </c>
      <c r="F52" s="29" t="s">
        <v>49</v>
      </c>
      <c r="G52" s="29" t="s">
        <v>49</v>
      </c>
      <c r="H52" s="29" t="s">
        <v>49</v>
      </c>
      <c r="I52" s="29" t="s">
        <v>49</v>
      </c>
      <c r="J52" s="29" t="s">
        <v>221</v>
      </c>
      <c r="K52" s="29" t="s">
        <v>49</v>
      </c>
      <c r="L52" s="29" t="s">
        <v>49</v>
      </c>
      <c r="M52" s="29" t="s">
        <v>49</v>
      </c>
      <c r="N52" s="145"/>
    </row>
    <row r="53" spans="2:14" ht="25.8" x14ac:dyDescent="0.5">
      <c r="B53" s="30">
        <v>48</v>
      </c>
      <c r="C53" s="31" t="s">
        <v>314</v>
      </c>
      <c r="D53" s="31" t="s">
        <v>315</v>
      </c>
      <c r="E53" s="29" t="s">
        <v>49</v>
      </c>
      <c r="F53" s="29" t="s">
        <v>49</v>
      </c>
      <c r="G53" s="29" t="s">
        <v>49</v>
      </c>
      <c r="H53" s="29" t="s">
        <v>49</v>
      </c>
      <c r="I53" s="29" t="s">
        <v>49</v>
      </c>
      <c r="J53" s="29" t="s">
        <v>221</v>
      </c>
      <c r="K53" s="29" t="s">
        <v>49</v>
      </c>
      <c r="L53" s="29" t="s">
        <v>49</v>
      </c>
      <c r="M53" s="29" t="s">
        <v>49</v>
      </c>
      <c r="N53" s="145"/>
    </row>
    <row r="54" spans="2:14" ht="25.8" x14ac:dyDescent="0.5">
      <c r="B54" s="27">
        <v>49</v>
      </c>
      <c r="C54" s="28" t="s">
        <v>316</v>
      </c>
      <c r="D54" s="28" t="s">
        <v>317</v>
      </c>
      <c r="E54" s="29" t="s">
        <v>221</v>
      </c>
      <c r="F54" s="29" t="s">
        <v>221</v>
      </c>
      <c r="G54" s="29" t="s">
        <v>221</v>
      </c>
      <c r="H54" s="29" t="s">
        <v>221</v>
      </c>
      <c r="I54" s="29" t="s">
        <v>49</v>
      </c>
      <c r="J54" s="29" t="s">
        <v>221</v>
      </c>
      <c r="K54" s="29" t="s">
        <v>221</v>
      </c>
      <c r="L54" s="29" t="s">
        <v>221</v>
      </c>
      <c r="M54" s="29" t="s">
        <v>221</v>
      </c>
      <c r="N54" s="145"/>
    </row>
    <row r="55" spans="2:14" ht="25.8" x14ac:dyDescent="0.5">
      <c r="B55" s="30">
        <v>50</v>
      </c>
      <c r="C55" s="31" t="s">
        <v>318</v>
      </c>
      <c r="D55" s="31" t="s">
        <v>319</v>
      </c>
      <c r="E55" s="29" t="s">
        <v>49</v>
      </c>
      <c r="F55" s="29" t="s">
        <v>49</v>
      </c>
      <c r="G55" s="29" t="s">
        <v>221</v>
      </c>
      <c r="H55" s="29" t="s">
        <v>49</v>
      </c>
      <c r="I55" s="29" t="s">
        <v>49</v>
      </c>
      <c r="J55" s="29" t="s">
        <v>221</v>
      </c>
      <c r="K55" s="29" t="s">
        <v>49</v>
      </c>
      <c r="L55" s="29" t="s">
        <v>49</v>
      </c>
      <c r="M55" s="29" t="s">
        <v>49</v>
      </c>
      <c r="N55" s="145"/>
    </row>
    <row r="56" spans="2:14" ht="25.8" x14ac:dyDescent="0.5">
      <c r="B56" s="27">
        <v>51</v>
      </c>
      <c r="C56" s="28" t="s">
        <v>320</v>
      </c>
      <c r="D56" s="28" t="s">
        <v>321</v>
      </c>
      <c r="E56" s="29" t="s">
        <v>49</v>
      </c>
      <c r="F56" s="29" t="s">
        <v>49</v>
      </c>
      <c r="G56" s="29" t="s">
        <v>49</v>
      </c>
      <c r="H56" s="29" t="s">
        <v>49</v>
      </c>
      <c r="I56" s="29" t="s">
        <v>49</v>
      </c>
      <c r="J56" s="29" t="s">
        <v>221</v>
      </c>
      <c r="K56" s="29" t="s">
        <v>221</v>
      </c>
      <c r="L56" s="29" t="s">
        <v>49</v>
      </c>
      <c r="M56" s="29" t="s">
        <v>49</v>
      </c>
      <c r="N56" s="145"/>
    </row>
    <row r="57" spans="2:14" ht="25.8" x14ac:dyDescent="0.5">
      <c r="B57" s="30">
        <v>52</v>
      </c>
      <c r="C57" s="31" t="s">
        <v>322</v>
      </c>
      <c r="D57" s="31" t="s">
        <v>323</v>
      </c>
      <c r="E57" s="29" t="s">
        <v>49</v>
      </c>
      <c r="F57" s="29" t="s">
        <v>49</v>
      </c>
      <c r="G57" s="29" t="s">
        <v>49</v>
      </c>
      <c r="H57" s="29" t="s">
        <v>49</v>
      </c>
      <c r="I57" s="29" t="s">
        <v>49</v>
      </c>
      <c r="J57" s="29" t="s">
        <v>221</v>
      </c>
      <c r="K57" s="29" t="s">
        <v>221</v>
      </c>
      <c r="L57" s="29" t="s">
        <v>49</v>
      </c>
      <c r="M57" s="29" t="s">
        <v>49</v>
      </c>
      <c r="N57" s="145"/>
    </row>
    <row r="58" spans="2:14" ht="25.8" x14ac:dyDescent="0.5">
      <c r="B58" s="27">
        <v>53</v>
      </c>
      <c r="C58" s="28" t="s">
        <v>324</v>
      </c>
      <c r="D58" s="28" t="s">
        <v>325</v>
      </c>
      <c r="E58" s="29" t="s">
        <v>221</v>
      </c>
      <c r="F58" s="29" t="s">
        <v>221</v>
      </c>
      <c r="G58" s="29" t="s">
        <v>221</v>
      </c>
      <c r="H58" s="29" t="s">
        <v>221</v>
      </c>
      <c r="I58" s="29" t="s">
        <v>49</v>
      </c>
      <c r="J58" s="29" t="s">
        <v>221</v>
      </c>
      <c r="K58" s="29" t="s">
        <v>49</v>
      </c>
      <c r="L58" s="29" t="s">
        <v>49</v>
      </c>
      <c r="M58" s="29" t="s">
        <v>221</v>
      </c>
      <c r="N58" s="145"/>
    </row>
    <row r="59" spans="2:14" ht="25.8" x14ac:dyDescent="0.5">
      <c r="B59" s="30">
        <v>54</v>
      </c>
      <c r="C59" s="31" t="s">
        <v>326</v>
      </c>
      <c r="D59" s="31" t="s">
        <v>327</v>
      </c>
      <c r="E59" s="29" t="s">
        <v>221</v>
      </c>
      <c r="F59" s="29" t="s">
        <v>221</v>
      </c>
      <c r="G59" s="29" t="s">
        <v>221</v>
      </c>
      <c r="H59" s="29" t="s">
        <v>221</v>
      </c>
      <c r="I59" s="29" t="s">
        <v>49</v>
      </c>
      <c r="J59" s="29" t="s">
        <v>221</v>
      </c>
      <c r="K59" s="29" t="s">
        <v>221</v>
      </c>
      <c r="L59" s="29" t="s">
        <v>49</v>
      </c>
      <c r="M59" s="29" t="s">
        <v>221</v>
      </c>
      <c r="N59" s="145"/>
    </row>
    <row r="60" spans="2:14" ht="25.8" x14ac:dyDescent="0.5">
      <c r="B60" s="27">
        <v>55</v>
      </c>
      <c r="C60" s="28" t="s">
        <v>328</v>
      </c>
      <c r="D60" s="28" t="s">
        <v>329</v>
      </c>
      <c r="E60" s="29" t="s">
        <v>49</v>
      </c>
      <c r="F60" s="29" t="s">
        <v>49</v>
      </c>
      <c r="G60" s="29" t="s">
        <v>49</v>
      </c>
      <c r="H60" s="29" t="s">
        <v>49</v>
      </c>
      <c r="I60" s="29" t="s">
        <v>49</v>
      </c>
      <c r="J60" s="29" t="s">
        <v>221</v>
      </c>
      <c r="K60" s="29" t="s">
        <v>49</v>
      </c>
      <c r="L60" s="29" t="s">
        <v>49</v>
      </c>
      <c r="M60" s="29" t="s">
        <v>49</v>
      </c>
      <c r="N60" s="145"/>
    </row>
    <row r="61" spans="2:14" ht="25.8" x14ac:dyDescent="0.5">
      <c r="B61" s="30">
        <v>56</v>
      </c>
      <c r="C61" s="31" t="s">
        <v>330</v>
      </c>
      <c r="D61" s="31" t="s">
        <v>331</v>
      </c>
      <c r="E61" s="29" t="s">
        <v>221</v>
      </c>
      <c r="F61" s="29" t="s">
        <v>221</v>
      </c>
      <c r="G61" s="29" t="s">
        <v>49</v>
      </c>
      <c r="H61" s="29" t="s">
        <v>221</v>
      </c>
      <c r="I61" s="29" t="s">
        <v>49</v>
      </c>
      <c r="J61" s="29" t="s">
        <v>221</v>
      </c>
      <c r="K61" s="29" t="s">
        <v>221</v>
      </c>
      <c r="L61" s="29" t="s">
        <v>221</v>
      </c>
      <c r="M61" s="29" t="s">
        <v>221</v>
      </c>
      <c r="N61" s="145"/>
    </row>
    <row r="62" spans="2:14" ht="25.8" x14ac:dyDescent="0.5">
      <c r="B62" s="27">
        <v>57</v>
      </c>
      <c r="C62" s="28" t="s">
        <v>332</v>
      </c>
      <c r="D62" s="28" t="s">
        <v>333</v>
      </c>
      <c r="E62" s="29" t="s">
        <v>49</v>
      </c>
      <c r="F62" s="29" t="s">
        <v>49</v>
      </c>
      <c r="G62" s="29" t="s">
        <v>221</v>
      </c>
      <c r="H62" s="29" t="s">
        <v>221</v>
      </c>
      <c r="I62" s="29" t="s">
        <v>49</v>
      </c>
      <c r="J62" s="29" t="s">
        <v>221</v>
      </c>
      <c r="K62" s="29" t="s">
        <v>221</v>
      </c>
      <c r="L62" s="29" t="s">
        <v>49</v>
      </c>
      <c r="M62" s="29" t="s">
        <v>49</v>
      </c>
      <c r="N62" s="145"/>
    </row>
    <row r="63" spans="2:14" ht="25.8" x14ac:dyDescent="0.5">
      <c r="B63" s="30">
        <v>58</v>
      </c>
      <c r="C63" s="31" t="s">
        <v>334</v>
      </c>
      <c r="D63" s="31" t="s">
        <v>335</v>
      </c>
      <c r="E63" s="29" t="s">
        <v>49</v>
      </c>
      <c r="F63" s="29" t="s">
        <v>49</v>
      </c>
      <c r="G63" s="29" t="s">
        <v>49</v>
      </c>
      <c r="H63" s="29" t="s">
        <v>49</v>
      </c>
      <c r="I63" s="29" t="s">
        <v>49</v>
      </c>
      <c r="J63" s="29" t="s">
        <v>49</v>
      </c>
      <c r="K63" s="29" t="s">
        <v>221</v>
      </c>
      <c r="L63" s="29" t="s">
        <v>49</v>
      </c>
      <c r="M63" s="29" t="s">
        <v>49</v>
      </c>
      <c r="N63" s="145"/>
    </row>
    <row r="64" spans="2:14" ht="25.8" x14ac:dyDescent="0.5">
      <c r="B64" s="27">
        <v>59</v>
      </c>
      <c r="C64" s="28" t="s">
        <v>336</v>
      </c>
      <c r="D64" s="28" t="s">
        <v>337</v>
      </c>
      <c r="E64" s="29" t="s">
        <v>49</v>
      </c>
      <c r="F64" s="29" t="s">
        <v>221</v>
      </c>
      <c r="G64" s="29" t="s">
        <v>221</v>
      </c>
      <c r="H64" s="29" t="s">
        <v>221</v>
      </c>
      <c r="I64" s="29" t="s">
        <v>221</v>
      </c>
      <c r="J64" s="29" t="s">
        <v>221</v>
      </c>
      <c r="K64" s="29" t="s">
        <v>221</v>
      </c>
      <c r="L64" s="29" t="s">
        <v>49</v>
      </c>
      <c r="M64" s="29" t="s">
        <v>49</v>
      </c>
      <c r="N64" s="145"/>
    </row>
    <row r="65" spans="2:14" ht="25.8" x14ac:dyDescent="0.5">
      <c r="B65" s="30">
        <v>60</v>
      </c>
      <c r="C65" s="31" t="s">
        <v>338</v>
      </c>
      <c r="D65" s="31" t="s">
        <v>339</v>
      </c>
      <c r="E65" s="29" t="s">
        <v>221</v>
      </c>
      <c r="F65" s="29" t="s">
        <v>49</v>
      </c>
      <c r="G65" s="29" t="s">
        <v>221</v>
      </c>
      <c r="H65" s="29" t="s">
        <v>221</v>
      </c>
      <c r="I65" s="29" t="s">
        <v>49</v>
      </c>
      <c r="J65" s="29" t="s">
        <v>221</v>
      </c>
      <c r="K65" s="29" t="s">
        <v>221</v>
      </c>
      <c r="L65" s="29" t="s">
        <v>221</v>
      </c>
      <c r="M65" s="29" t="s">
        <v>221</v>
      </c>
      <c r="N65" s="145"/>
    </row>
    <row r="66" spans="2:14" ht="25.8" x14ac:dyDescent="0.5">
      <c r="B66" s="27">
        <v>61</v>
      </c>
      <c r="C66" s="28" t="s">
        <v>340</v>
      </c>
      <c r="D66" s="28" t="s">
        <v>341</v>
      </c>
      <c r="E66" s="29" t="s">
        <v>49</v>
      </c>
      <c r="F66" s="29" t="s">
        <v>49</v>
      </c>
      <c r="G66" s="29" t="s">
        <v>49</v>
      </c>
      <c r="H66" s="29" t="s">
        <v>49</v>
      </c>
      <c r="I66" s="29" t="s">
        <v>49</v>
      </c>
      <c r="J66" s="29" t="s">
        <v>221</v>
      </c>
      <c r="K66" s="29" t="s">
        <v>221</v>
      </c>
      <c r="L66" s="29" t="s">
        <v>221</v>
      </c>
      <c r="M66" s="29" t="s">
        <v>49</v>
      </c>
      <c r="N66" s="145"/>
    </row>
    <row r="67" spans="2:14" ht="25.8" x14ac:dyDescent="0.5">
      <c r="B67" s="30">
        <v>62</v>
      </c>
      <c r="C67" s="31" t="s">
        <v>342</v>
      </c>
      <c r="D67" s="31" t="s">
        <v>343</v>
      </c>
      <c r="E67" s="29" t="s">
        <v>49</v>
      </c>
      <c r="F67" s="29" t="s">
        <v>49</v>
      </c>
      <c r="G67" s="29" t="s">
        <v>49</v>
      </c>
      <c r="H67" s="29" t="s">
        <v>49</v>
      </c>
      <c r="I67" s="29" t="s">
        <v>49</v>
      </c>
      <c r="J67" s="29" t="s">
        <v>221</v>
      </c>
      <c r="K67" s="29" t="s">
        <v>49</v>
      </c>
      <c r="L67" s="29" t="s">
        <v>49</v>
      </c>
      <c r="M67" s="29" t="s">
        <v>49</v>
      </c>
      <c r="N67" s="145"/>
    </row>
    <row r="68" spans="2:14" ht="25.8" x14ac:dyDescent="0.5">
      <c r="B68" s="27">
        <v>63</v>
      </c>
      <c r="C68" s="28" t="s">
        <v>344</v>
      </c>
      <c r="D68" s="28" t="s">
        <v>345</v>
      </c>
      <c r="E68" s="29" t="s">
        <v>49</v>
      </c>
      <c r="F68" s="29" t="s">
        <v>49</v>
      </c>
      <c r="G68" s="29" t="s">
        <v>49</v>
      </c>
      <c r="H68" s="29" t="s">
        <v>49</v>
      </c>
      <c r="I68" s="29" t="s">
        <v>221</v>
      </c>
      <c r="J68" s="29" t="s">
        <v>49</v>
      </c>
      <c r="K68" s="29" t="s">
        <v>49</v>
      </c>
      <c r="L68" s="29" t="s">
        <v>49</v>
      </c>
      <c r="M68" s="29" t="s">
        <v>49</v>
      </c>
      <c r="N68" s="145"/>
    </row>
    <row r="69" spans="2:14" ht="25.8" x14ac:dyDescent="0.5">
      <c r="B69" s="30">
        <v>64</v>
      </c>
      <c r="C69" s="31" t="s">
        <v>346</v>
      </c>
      <c r="D69" s="31" t="s">
        <v>347</v>
      </c>
      <c r="E69" s="29" t="s">
        <v>221</v>
      </c>
      <c r="F69" s="29" t="s">
        <v>49</v>
      </c>
      <c r="G69" s="29" t="s">
        <v>221</v>
      </c>
      <c r="H69" s="29" t="s">
        <v>49</v>
      </c>
      <c r="I69" s="29" t="s">
        <v>49</v>
      </c>
      <c r="J69" s="29" t="s">
        <v>221</v>
      </c>
      <c r="K69" s="29" t="s">
        <v>49</v>
      </c>
      <c r="L69" s="29" t="s">
        <v>49</v>
      </c>
      <c r="M69" s="29" t="s">
        <v>221</v>
      </c>
      <c r="N69" s="145"/>
    </row>
    <row r="70" spans="2:14" ht="25.8" x14ac:dyDescent="0.5">
      <c r="B70" s="27">
        <v>65</v>
      </c>
      <c r="C70" s="28" t="s">
        <v>348</v>
      </c>
      <c r="D70" s="28" t="s">
        <v>349</v>
      </c>
      <c r="E70" s="29" t="s">
        <v>221</v>
      </c>
      <c r="F70" s="29" t="s">
        <v>49</v>
      </c>
      <c r="G70" s="29" t="s">
        <v>49</v>
      </c>
      <c r="H70" s="29" t="s">
        <v>49</v>
      </c>
      <c r="I70" s="29" t="s">
        <v>49</v>
      </c>
      <c r="J70" s="29" t="s">
        <v>49</v>
      </c>
      <c r="K70" s="29" t="s">
        <v>49</v>
      </c>
      <c r="L70" s="29" t="s">
        <v>49</v>
      </c>
      <c r="M70" s="29" t="s">
        <v>49</v>
      </c>
      <c r="N70" s="145"/>
    </row>
    <row r="71" spans="2:14" ht="25.8" x14ac:dyDescent="0.5">
      <c r="B71" s="30">
        <v>66</v>
      </c>
      <c r="C71" s="31" t="s">
        <v>350</v>
      </c>
      <c r="D71" s="31" t="s">
        <v>351</v>
      </c>
      <c r="E71" s="29" t="s">
        <v>221</v>
      </c>
      <c r="F71" s="29" t="s">
        <v>49</v>
      </c>
      <c r="G71" s="29" t="s">
        <v>221</v>
      </c>
      <c r="H71" s="29" t="s">
        <v>49</v>
      </c>
      <c r="I71" s="29" t="s">
        <v>49</v>
      </c>
      <c r="J71" s="29" t="s">
        <v>221</v>
      </c>
      <c r="K71" s="29" t="s">
        <v>49</v>
      </c>
      <c r="L71" s="29" t="s">
        <v>49</v>
      </c>
      <c r="M71" s="29" t="s">
        <v>221</v>
      </c>
      <c r="N71" s="145"/>
    </row>
    <row r="72" spans="2:14" ht="25.8" x14ac:dyDescent="0.5">
      <c r="B72" s="27">
        <v>67</v>
      </c>
      <c r="C72" s="28" t="s">
        <v>352</v>
      </c>
      <c r="D72" s="28" t="s">
        <v>353</v>
      </c>
      <c r="E72" s="29" t="s">
        <v>49</v>
      </c>
      <c r="F72" s="29" t="s">
        <v>221</v>
      </c>
      <c r="G72" s="29" t="s">
        <v>221</v>
      </c>
      <c r="H72" s="29" t="s">
        <v>49</v>
      </c>
      <c r="I72" s="29" t="s">
        <v>49</v>
      </c>
      <c r="J72" s="29" t="s">
        <v>49</v>
      </c>
      <c r="K72" s="29" t="s">
        <v>221</v>
      </c>
      <c r="L72" s="29" t="s">
        <v>49</v>
      </c>
      <c r="M72" s="29" t="s">
        <v>221</v>
      </c>
      <c r="N72" s="145"/>
    </row>
    <row r="73" spans="2:14" ht="25.8" x14ac:dyDescent="0.5">
      <c r="B73" s="30">
        <v>68</v>
      </c>
      <c r="C73" s="31" t="s">
        <v>354</v>
      </c>
      <c r="D73" s="31" t="s">
        <v>355</v>
      </c>
      <c r="E73" s="29" t="s">
        <v>49</v>
      </c>
      <c r="F73" s="29" t="s">
        <v>49</v>
      </c>
      <c r="G73" s="29" t="s">
        <v>49</v>
      </c>
      <c r="H73" s="29" t="s">
        <v>49</v>
      </c>
      <c r="I73" s="29" t="s">
        <v>49</v>
      </c>
      <c r="J73" s="29" t="s">
        <v>221</v>
      </c>
      <c r="K73" s="29" t="s">
        <v>221</v>
      </c>
      <c r="L73" s="29" t="s">
        <v>49</v>
      </c>
      <c r="M73" s="29" t="s">
        <v>49</v>
      </c>
      <c r="N73" s="145"/>
    </row>
    <row r="74" spans="2:14" ht="25.8" x14ac:dyDescent="0.5">
      <c r="B74" s="27">
        <v>69</v>
      </c>
      <c r="C74" s="28" t="s">
        <v>356</v>
      </c>
      <c r="D74" s="28" t="s">
        <v>357</v>
      </c>
      <c r="E74" s="29" t="s">
        <v>221</v>
      </c>
      <c r="F74" s="29" t="s">
        <v>49</v>
      </c>
      <c r="G74" s="29" t="s">
        <v>49</v>
      </c>
      <c r="H74" s="29" t="s">
        <v>49</v>
      </c>
      <c r="I74" s="29" t="s">
        <v>49</v>
      </c>
      <c r="J74" s="29" t="s">
        <v>221</v>
      </c>
      <c r="K74" s="29" t="s">
        <v>49</v>
      </c>
      <c r="L74" s="29" t="s">
        <v>49</v>
      </c>
      <c r="M74" s="29" t="s">
        <v>49</v>
      </c>
      <c r="N74" s="145"/>
    </row>
    <row r="75" spans="2:14" ht="25.8" x14ac:dyDescent="0.5">
      <c r="B75" s="30">
        <v>70</v>
      </c>
      <c r="C75" s="31" t="s">
        <v>358</v>
      </c>
      <c r="D75" s="31" t="s">
        <v>359</v>
      </c>
      <c r="E75" s="29" t="s">
        <v>221</v>
      </c>
      <c r="F75" s="29" t="s">
        <v>221</v>
      </c>
      <c r="G75" s="29" t="s">
        <v>221</v>
      </c>
      <c r="H75" s="29" t="s">
        <v>221</v>
      </c>
      <c r="I75" s="29" t="s">
        <v>49</v>
      </c>
      <c r="J75" s="29" t="s">
        <v>221</v>
      </c>
      <c r="K75" s="29" t="s">
        <v>221</v>
      </c>
      <c r="L75" s="29" t="s">
        <v>221</v>
      </c>
      <c r="M75" s="29" t="s">
        <v>221</v>
      </c>
      <c r="N75" s="145"/>
    </row>
    <row r="76" spans="2:14" ht="25.8" x14ac:dyDescent="0.5">
      <c r="B76" s="27">
        <v>71</v>
      </c>
      <c r="C76" s="28" t="s">
        <v>360</v>
      </c>
      <c r="D76" s="28" t="s">
        <v>361</v>
      </c>
      <c r="E76" s="29" t="s">
        <v>49</v>
      </c>
      <c r="F76" s="29" t="s">
        <v>49</v>
      </c>
      <c r="G76" s="29" t="s">
        <v>49</v>
      </c>
      <c r="H76" s="29" t="s">
        <v>49</v>
      </c>
      <c r="I76" s="29" t="s">
        <v>49</v>
      </c>
      <c r="J76" s="29" t="s">
        <v>221</v>
      </c>
      <c r="K76" s="29" t="s">
        <v>221</v>
      </c>
      <c r="L76" s="29" t="s">
        <v>49</v>
      </c>
      <c r="M76" s="29" t="s">
        <v>49</v>
      </c>
      <c r="N76" s="145"/>
    </row>
    <row r="77" spans="2:14" ht="25.8" x14ac:dyDescent="0.5">
      <c r="B77" s="30">
        <v>72</v>
      </c>
      <c r="C77" s="31" t="s">
        <v>362</v>
      </c>
      <c r="D77" s="31" t="s">
        <v>363</v>
      </c>
      <c r="E77" s="29" t="s">
        <v>49</v>
      </c>
      <c r="F77" s="29" t="s">
        <v>221</v>
      </c>
      <c r="G77" s="29" t="s">
        <v>221</v>
      </c>
      <c r="H77" s="29" t="s">
        <v>221</v>
      </c>
      <c r="I77" s="29" t="s">
        <v>221</v>
      </c>
      <c r="J77" s="29" t="s">
        <v>221</v>
      </c>
      <c r="K77" s="29" t="s">
        <v>221</v>
      </c>
      <c r="L77" s="29" t="s">
        <v>49</v>
      </c>
      <c r="M77" s="29" t="s">
        <v>49</v>
      </c>
      <c r="N77" s="145"/>
    </row>
    <row r="78" spans="2:14" ht="25.8" x14ac:dyDescent="0.5">
      <c r="B78" s="27">
        <v>73</v>
      </c>
      <c r="C78" s="28" t="s">
        <v>364</v>
      </c>
      <c r="D78" s="28" t="s">
        <v>365</v>
      </c>
      <c r="E78" s="29" t="s">
        <v>221</v>
      </c>
      <c r="F78" s="29" t="s">
        <v>49</v>
      </c>
      <c r="G78" s="29" t="s">
        <v>49</v>
      </c>
      <c r="H78" s="29" t="s">
        <v>49</v>
      </c>
      <c r="I78" s="29" t="s">
        <v>49</v>
      </c>
      <c r="J78" s="29" t="s">
        <v>49</v>
      </c>
      <c r="K78" s="29" t="s">
        <v>49</v>
      </c>
      <c r="L78" s="29" t="s">
        <v>49</v>
      </c>
      <c r="M78" s="29" t="s">
        <v>221</v>
      </c>
      <c r="N78" s="145"/>
    </row>
    <row r="79" spans="2:14" ht="25.8" x14ac:dyDescent="0.5">
      <c r="B79" s="30">
        <v>74</v>
      </c>
      <c r="C79" s="31" t="s">
        <v>366</v>
      </c>
      <c r="D79" s="31" t="s">
        <v>367</v>
      </c>
      <c r="E79" s="29" t="s">
        <v>49</v>
      </c>
      <c r="F79" s="29" t="s">
        <v>49</v>
      </c>
      <c r="G79" s="29" t="s">
        <v>221</v>
      </c>
      <c r="H79" s="29" t="s">
        <v>49</v>
      </c>
      <c r="I79" s="29" t="s">
        <v>49</v>
      </c>
      <c r="J79" s="29" t="s">
        <v>221</v>
      </c>
      <c r="K79" s="29" t="s">
        <v>49</v>
      </c>
      <c r="L79" s="29" t="s">
        <v>49</v>
      </c>
      <c r="M79" s="29" t="s">
        <v>49</v>
      </c>
      <c r="N79" s="145"/>
    </row>
    <row r="80" spans="2:14" ht="25.8" x14ac:dyDescent="0.5">
      <c r="B80" s="27">
        <v>75</v>
      </c>
      <c r="C80" s="28" t="s">
        <v>368</v>
      </c>
      <c r="D80" s="28" t="s">
        <v>369</v>
      </c>
      <c r="E80" s="29" t="s">
        <v>221</v>
      </c>
      <c r="F80" s="29" t="s">
        <v>49</v>
      </c>
      <c r="G80" s="29" t="s">
        <v>49</v>
      </c>
      <c r="H80" s="29" t="s">
        <v>49</v>
      </c>
      <c r="I80" s="29" t="s">
        <v>49</v>
      </c>
      <c r="J80" s="29" t="s">
        <v>49</v>
      </c>
      <c r="K80" s="29" t="s">
        <v>49</v>
      </c>
      <c r="L80" s="29" t="s">
        <v>49</v>
      </c>
      <c r="M80" s="29" t="s">
        <v>221</v>
      </c>
      <c r="N80" s="145"/>
    </row>
    <row r="81" spans="2:14" ht="25.8" x14ac:dyDescent="0.5">
      <c r="B81" s="30">
        <v>76</v>
      </c>
      <c r="C81" s="31" t="s">
        <v>370</v>
      </c>
      <c r="D81" s="31" t="s">
        <v>371</v>
      </c>
      <c r="E81" s="29" t="s">
        <v>49</v>
      </c>
      <c r="F81" s="29" t="s">
        <v>49</v>
      </c>
      <c r="G81" s="29" t="s">
        <v>49</v>
      </c>
      <c r="H81" s="29" t="s">
        <v>49</v>
      </c>
      <c r="I81" s="29" t="s">
        <v>49</v>
      </c>
      <c r="J81" s="29" t="s">
        <v>221</v>
      </c>
      <c r="K81" s="29" t="s">
        <v>49</v>
      </c>
      <c r="L81" s="29" t="s">
        <v>49</v>
      </c>
      <c r="M81" s="29" t="s">
        <v>49</v>
      </c>
      <c r="N81" s="145"/>
    </row>
    <row r="82" spans="2:14" ht="25.8" x14ac:dyDescent="0.5">
      <c r="B82" s="27">
        <v>77</v>
      </c>
      <c r="C82" s="28" t="s">
        <v>372</v>
      </c>
      <c r="D82" s="28"/>
      <c r="E82" s="29" t="s">
        <v>49</v>
      </c>
      <c r="F82" s="29" t="s">
        <v>49</v>
      </c>
      <c r="G82" s="29" t="s">
        <v>49</v>
      </c>
      <c r="H82" s="29" t="s">
        <v>49</v>
      </c>
      <c r="I82" s="29" t="s">
        <v>49</v>
      </c>
      <c r="J82" s="29" t="s">
        <v>49</v>
      </c>
      <c r="K82" s="29" t="s">
        <v>221</v>
      </c>
      <c r="L82" s="29" t="s">
        <v>49</v>
      </c>
      <c r="M82" s="29" t="s">
        <v>49</v>
      </c>
      <c r="N82" s="145"/>
    </row>
    <row r="83" spans="2:14" ht="25.8" x14ac:dyDescent="0.5">
      <c r="B83" s="30">
        <v>78</v>
      </c>
      <c r="C83" s="31" t="s">
        <v>373</v>
      </c>
      <c r="D83" s="31" t="s">
        <v>374</v>
      </c>
      <c r="E83" s="29" t="s">
        <v>49</v>
      </c>
      <c r="F83" s="29" t="s">
        <v>49</v>
      </c>
      <c r="G83" s="29" t="s">
        <v>49</v>
      </c>
      <c r="H83" s="29" t="s">
        <v>49</v>
      </c>
      <c r="I83" s="29" t="s">
        <v>49</v>
      </c>
      <c r="J83" s="29" t="s">
        <v>221</v>
      </c>
      <c r="K83" s="29" t="s">
        <v>49</v>
      </c>
      <c r="L83" s="29" t="s">
        <v>49</v>
      </c>
      <c r="M83" s="29" t="s">
        <v>49</v>
      </c>
      <c r="N83" s="145"/>
    </row>
    <row r="84" spans="2:14" ht="25.8" x14ac:dyDescent="0.5">
      <c r="B84" s="27">
        <v>79</v>
      </c>
      <c r="C84" s="28" t="s">
        <v>375</v>
      </c>
      <c r="D84" s="28" t="s">
        <v>376</v>
      </c>
      <c r="E84" s="29" t="s">
        <v>49</v>
      </c>
      <c r="F84" s="29" t="s">
        <v>49</v>
      </c>
      <c r="G84" s="29" t="s">
        <v>49</v>
      </c>
      <c r="H84" s="29" t="s">
        <v>49</v>
      </c>
      <c r="I84" s="29" t="s">
        <v>221</v>
      </c>
      <c r="J84" s="29" t="s">
        <v>221</v>
      </c>
      <c r="K84" s="29" t="s">
        <v>221</v>
      </c>
      <c r="L84" s="29" t="s">
        <v>49</v>
      </c>
      <c r="M84" s="29" t="s">
        <v>49</v>
      </c>
      <c r="N84" s="145"/>
    </row>
    <row r="85" spans="2:14" ht="25.8" x14ac:dyDescent="0.5">
      <c r="B85" s="30">
        <v>80</v>
      </c>
      <c r="C85" s="31" t="s">
        <v>377</v>
      </c>
      <c r="D85" s="31" t="s">
        <v>378</v>
      </c>
      <c r="E85" s="29" t="s">
        <v>49</v>
      </c>
      <c r="F85" s="29" t="s">
        <v>49</v>
      </c>
      <c r="G85" s="29" t="s">
        <v>221</v>
      </c>
      <c r="H85" s="29" t="s">
        <v>221</v>
      </c>
      <c r="I85" s="29" t="s">
        <v>49</v>
      </c>
      <c r="J85" s="29" t="s">
        <v>221</v>
      </c>
      <c r="K85" s="29" t="s">
        <v>49</v>
      </c>
      <c r="L85" s="29" t="s">
        <v>49</v>
      </c>
      <c r="M85" s="29" t="s">
        <v>49</v>
      </c>
      <c r="N85" s="145"/>
    </row>
    <row r="86" spans="2:14" ht="25.8" x14ac:dyDescent="0.5">
      <c r="B86" s="27">
        <v>81</v>
      </c>
      <c r="C86" s="28" t="s">
        <v>379</v>
      </c>
      <c r="D86" s="28" t="s">
        <v>380</v>
      </c>
      <c r="E86" s="29" t="s">
        <v>49</v>
      </c>
      <c r="F86" s="29" t="s">
        <v>49</v>
      </c>
      <c r="G86" s="29" t="s">
        <v>49</v>
      </c>
      <c r="H86" s="29" t="s">
        <v>49</v>
      </c>
      <c r="I86" s="29" t="s">
        <v>49</v>
      </c>
      <c r="J86" s="29" t="s">
        <v>221</v>
      </c>
      <c r="K86" s="29" t="s">
        <v>221</v>
      </c>
      <c r="L86" s="29" t="s">
        <v>49</v>
      </c>
      <c r="M86" s="29" t="s">
        <v>49</v>
      </c>
      <c r="N86" s="145"/>
    </row>
    <row r="87" spans="2:14" ht="25.8" x14ac:dyDescent="0.5">
      <c r="B87" s="30">
        <v>82</v>
      </c>
      <c r="C87" s="31" t="s">
        <v>381</v>
      </c>
      <c r="D87" s="31" t="s">
        <v>382</v>
      </c>
      <c r="E87" s="29" t="s">
        <v>49</v>
      </c>
      <c r="F87" s="29" t="s">
        <v>49</v>
      </c>
      <c r="G87" s="29" t="s">
        <v>221</v>
      </c>
      <c r="H87" s="29" t="s">
        <v>221</v>
      </c>
      <c r="I87" s="29" t="s">
        <v>49</v>
      </c>
      <c r="J87" s="29" t="s">
        <v>221</v>
      </c>
      <c r="K87" s="29" t="s">
        <v>221</v>
      </c>
      <c r="L87" s="29" t="s">
        <v>49</v>
      </c>
      <c r="M87" s="29" t="s">
        <v>49</v>
      </c>
      <c r="N87" s="145"/>
    </row>
    <row r="88" spans="2:14" ht="25.8" x14ac:dyDescent="0.5">
      <c r="B88" s="27">
        <v>83</v>
      </c>
      <c r="C88" s="28" t="s">
        <v>383</v>
      </c>
      <c r="D88" s="28" t="s">
        <v>384</v>
      </c>
      <c r="E88" s="29" t="s">
        <v>49</v>
      </c>
      <c r="F88" s="29" t="s">
        <v>49</v>
      </c>
      <c r="G88" s="29" t="s">
        <v>49</v>
      </c>
      <c r="H88" s="29" t="s">
        <v>49</v>
      </c>
      <c r="I88" s="29" t="s">
        <v>49</v>
      </c>
      <c r="J88" s="29" t="s">
        <v>49</v>
      </c>
      <c r="K88" s="29" t="s">
        <v>221</v>
      </c>
      <c r="L88" s="29" t="s">
        <v>49</v>
      </c>
      <c r="M88" s="29" t="s">
        <v>49</v>
      </c>
      <c r="N88" s="145"/>
    </row>
    <row r="89" spans="2:14" ht="25.8" x14ac:dyDescent="0.5">
      <c r="B89" s="30">
        <v>84</v>
      </c>
      <c r="C89" s="31" t="s">
        <v>385</v>
      </c>
      <c r="D89" s="31" t="s">
        <v>386</v>
      </c>
      <c r="E89" s="29" t="s">
        <v>49</v>
      </c>
      <c r="F89" s="29" t="s">
        <v>49</v>
      </c>
      <c r="G89" s="29" t="s">
        <v>221</v>
      </c>
      <c r="H89" s="29" t="s">
        <v>221</v>
      </c>
      <c r="I89" s="29" t="s">
        <v>221</v>
      </c>
      <c r="J89" s="29" t="s">
        <v>221</v>
      </c>
      <c r="K89" s="29" t="s">
        <v>221</v>
      </c>
      <c r="L89" s="29" t="s">
        <v>49</v>
      </c>
      <c r="M89" s="29" t="s">
        <v>49</v>
      </c>
      <c r="N89" s="145"/>
    </row>
    <row r="90" spans="2:14" ht="25.8" x14ac:dyDescent="0.5">
      <c r="B90" s="27">
        <v>85</v>
      </c>
      <c r="C90" s="28" t="s">
        <v>387</v>
      </c>
      <c r="D90" s="28" t="s">
        <v>388</v>
      </c>
      <c r="E90" s="29" t="s">
        <v>49</v>
      </c>
      <c r="F90" s="29" t="s">
        <v>49</v>
      </c>
      <c r="G90" s="29" t="s">
        <v>49</v>
      </c>
      <c r="H90" s="29" t="s">
        <v>49</v>
      </c>
      <c r="I90" s="29" t="s">
        <v>49</v>
      </c>
      <c r="J90" s="29" t="s">
        <v>221</v>
      </c>
      <c r="K90" s="29" t="s">
        <v>49</v>
      </c>
      <c r="L90" s="29" t="s">
        <v>49</v>
      </c>
      <c r="M90" s="29" t="s">
        <v>49</v>
      </c>
      <c r="N90" s="145"/>
    </row>
    <row r="91" spans="2:14" ht="25.8" x14ac:dyDescent="0.5">
      <c r="B91" s="30">
        <v>86</v>
      </c>
      <c r="C91" s="31" t="s">
        <v>389</v>
      </c>
      <c r="D91" s="31" t="s">
        <v>390</v>
      </c>
      <c r="E91" s="29" t="s">
        <v>49</v>
      </c>
      <c r="F91" s="29" t="s">
        <v>49</v>
      </c>
      <c r="G91" s="29" t="s">
        <v>221</v>
      </c>
      <c r="H91" s="29" t="s">
        <v>221</v>
      </c>
      <c r="I91" s="29" t="s">
        <v>221</v>
      </c>
      <c r="J91" s="29" t="s">
        <v>221</v>
      </c>
      <c r="K91" s="29" t="s">
        <v>221</v>
      </c>
      <c r="L91" s="29" t="s">
        <v>221</v>
      </c>
      <c r="M91" s="29" t="s">
        <v>49</v>
      </c>
      <c r="N91" s="145"/>
    </row>
    <row r="92" spans="2:14" ht="25.8" x14ac:dyDescent="0.5">
      <c r="B92" s="27">
        <v>87</v>
      </c>
      <c r="C92" s="28" t="s">
        <v>391</v>
      </c>
      <c r="D92" s="28" t="s">
        <v>392</v>
      </c>
      <c r="E92" s="29" t="s">
        <v>49</v>
      </c>
      <c r="F92" s="29" t="s">
        <v>49</v>
      </c>
      <c r="G92" s="29" t="s">
        <v>49</v>
      </c>
      <c r="H92" s="29" t="s">
        <v>49</v>
      </c>
      <c r="I92" s="29" t="s">
        <v>49</v>
      </c>
      <c r="J92" s="29" t="s">
        <v>221</v>
      </c>
      <c r="K92" s="29" t="s">
        <v>221</v>
      </c>
      <c r="L92" s="29" t="s">
        <v>221</v>
      </c>
      <c r="M92" s="29" t="s">
        <v>49</v>
      </c>
      <c r="N92" s="145"/>
    </row>
    <row r="93" spans="2:14" ht="25.8" x14ac:dyDescent="0.5">
      <c r="B93" s="30">
        <v>88</v>
      </c>
      <c r="C93" s="31" t="s">
        <v>393</v>
      </c>
      <c r="D93" s="31" t="s">
        <v>394</v>
      </c>
      <c r="E93" s="29" t="s">
        <v>49</v>
      </c>
      <c r="F93" s="29" t="s">
        <v>49</v>
      </c>
      <c r="G93" s="29" t="s">
        <v>221</v>
      </c>
      <c r="H93" s="29" t="s">
        <v>221</v>
      </c>
      <c r="I93" s="29" t="s">
        <v>49</v>
      </c>
      <c r="J93" s="29" t="s">
        <v>221</v>
      </c>
      <c r="K93" s="29" t="s">
        <v>221</v>
      </c>
      <c r="L93" s="29" t="s">
        <v>49</v>
      </c>
      <c r="M93" s="29" t="s">
        <v>49</v>
      </c>
      <c r="N93" s="145"/>
    </row>
    <row r="94" spans="2:14" ht="25.8" x14ac:dyDescent="0.5">
      <c r="B94" s="27">
        <v>89</v>
      </c>
      <c r="C94" s="28" t="s">
        <v>395</v>
      </c>
      <c r="D94" s="28" t="s">
        <v>396</v>
      </c>
      <c r="E94" s="29" t="s">
        <v>49</v>
      </c>
      <c r="F94" s="29" t="s">
        <v>221</v>
      </c>
      <c r="G94" s="29" t="s">
        <v>49</v>
      </c>
      <c r="H94" s="29" t="s">
        <v>221</v>
      </c>
      <c r="I94" s="29" t="s">
        <v>49</v>
      </c>
      <c r="J94" s="29" t="s">
        <v>221</v>
      </c>
      <c r="K94" s="29" t="s">
        <v>221</v>
      </c>
      <c r="L94" s="29" t="s">
        <v>221</v>
      </c>
      <c r="M94" s="29" t="s">
        <v>221</v>
      </c>
      <c r="N94" s="145"/>
    </row>
    <row r="95" spans="2:14" ht="25.8" x14ac:dyDescent="0.5">
      <c r="B95" s="30">
        <v>90</v>
      </c>
      <c r="C95" s="31" t="s">
        <v>397</v>
      </c>
      <c r="D95" s="31" t="s">
        <v>398</v>
      </c>
      <c r="E95" s="29" t="s">
        <v>49</v>
      </c>
      <c r="F95" s="29" t="s">
        <v>49</v>
      </c>
      <c r="G95" s="29" t="s">
        <v>221</v>
      </c>
      <c r="H95" s="29" t="s">
        <v>221</v>
      </c>
      <c r="I95" s="29" t="s">
        <v>49</v>
      </c>
      <c r="J95" s="29" t="s">
        <v>221</v>
      </c>
      <c r="K95" s="29" t="s">
        <v>221</v>
      </c>
      <c r="L95" s="29" t="s">
        <v>49</v>
      </c>
      <c r="M95" s="29" t="s">
        <v>49</v>
      </c>
      <c r="N95" s="145"/>
    </row>
    <row r="96" spans="2:14" ht="25.8" x14ac:dyDescent="0.5">
      <c r="B96" s="27">
        <v>91</v>
      </c>
      <c r="C96" s="28" t="s">
        <v>399</v>
      </c>
      <c r="D96" s="28" t="s">
        <v>400</v>
      </c>
      <c r="E96" s="29" t="s">
        <v>221</v>
      </c>
      <c r="F96" s="29" t="s">
        <v>49</v>
      </c>
      <c r="G96" s="29" t="s">
        <v>49</v>
      </c>
      <c r="H96" s="29" t="s">
        <v>49</v>
      </c>
      <c r="I96" s="29" t="s">
        <v>49</v>
      </c>
      <c r="J96" s="29" t="s">
        <v>49</v>
      </c>
      <c r="K96" s="29" t="s">
        <v>49</v>
      </c>
      <c r="L96" s="29" t="s">
        <v>49</v>
      </c>
      <c r="M96" s="29" t="s">
        <v>221</v>
      </c>
      <c r="N96" s="145"/>
    </row>
    <row r="97" spans="2:14" ht="25.8" x14ac:dyDescent="0.5">
      <c r="B97" s="30">
        <v>92</v>
      </c>
      <c r="C97" s="31" t="s">
        <v>401</v>
      </c>
      <c r="D97" s="31" t="s">
        <v>402</v>
      </c>
      <c r="E97" s="29" t="s">
        <v>49</v>
      </c>
      <c r="F97" s="29" t="s">
        <v>49</v>
      </c>
      <c r="G97" s="29" t="s">
        <v>49</v>
      </c>
      <c r="H97" s="29" t="s">
        <v>49</v>
      </c>
      <c r="I97" s="29" t="s">
        <v>49</v>
      </c>
      <c r="J97" s="29" t="s">
        <v>49</v>
      </c>
      <c r="K97" s="29" t="s">
        <v>221</v>
      </c>
      <c r="L97" s="29" t="s">
        <v>49</v>
      </c>
      <c r="M97" s="29" t="s">
        <v>49</v>
      </c>
      <c r="N97" s="145"/>
    </row>
    <row r="98" spans="2:14" ht="25.8" x14ac:dyDescent="0.5">
      <c r="B98" s="27">
        <v>93</v>
      </c>
      <c r="C98" s="28" t="s">
        <v>403</v>
      </c>
      <c r="D98" s="28" t="s">
        <v>404</v>
      </c>
      <c r="E98" s="29" t="s">
        <v>49</v>
      </c>
      <c r="F98" s="29" t="s">
        <v>49</v>
      </c>
      <c r="G98" s="29" t="s">
        <v>49</v>
      </c>
      <c r="H98" s="29" t="s">
        <v>49</v>
      </c>
      <c r="I98" s="29" t="s">
        <v>49</v>
      </c>
      <c r="J98" s="29" t="s">
        <v>49</v>
      </c>
      <c r="K98" s="29" t="s">
        <v>221</v>
      </c>
      <c r="L98" s="29" t="s">
        <v>49</v>
      </c>
      <c r="M98" s="29" t="s">
        <v>49</v>
      </c>
      <c r="N98" s="145"/>
    </row>
    <row r="99" spans="2:14" ht="25.8" x14ac:dyDescent="0.5">
      <c r="B99" s="30">
        <v>94</v>
      </c>
      <c r="C99" s="31" t="s">
        <v>405</v>
      </c>
      <c r="D99" s="31" t="s">
        <v>406</v>
      </c>
      <c r="E99" s="29" t="s">
        <v>49</v>
      </c>
      <c r="F99" s="29" t="s">
        <v>49</v>
      </c>
      <c r="G99" s="29" t="s">
        <v>49</v>
      </c>
      <c r="H99" s="29" t="s">
        <v>49</v>
      </c>
      <c r="I99" s="29" t="s">
        <v>49</v>
      </c>
      <c r="J99" s="29" t="s">
        <v>221</v>
      </c>
      <c r="K99" s="29" t="s">
        <v>221</v>
      </c>
      <c r="L99" s="29" t="s">
        <v>49</v>
      </c>
      <c r="M99" s="29" t="s">
        <v>49</v>
      </c>
      <c r="N99" s="145"/>
    </row>
    <row r="100" spans="2:14" ht="25.8" x14ac:dyDescent="0.5">
      <c r="B100" s="27">
        <v>95</v>
      </c>
      <c r="C100" s="28" t="s">
        <v>407</v>
      </c>
      <c r="D100" s="28" t="s">
        <v>408</v>
      </c>
      <c r="E100" s="29" t="s">
        <v>49</v>
      </c>
      <c r="F100" s="29" t="s">
        <v>49</v>
      </c>
      <c r="G100" s="29" t="s">
        <v>221</v>
      </c>
      <c r="H100" s="29" t="s">
        <v>221</v>
      </c>
      <c r="I100" s="29" t="s">
        <v>49</v>
      </c>
      <c r="J100" s="29" t="s">
        <v>221</v>
      </c>
      <c r="K100" s="29" t="s">
        <v>221</v>
      </c>
      <c r="L100" s="29" t="s">
        <v>49</v>
      </c>
      <c r="M100" s="29" t="s">
        <v>49</v>
      </c>
      <c r="N100" s="145"/>
    </row>
    <row r="101" spans="2:14" ht="25.8" x14ac:dyDescent="0.5">
      <c r="B101" s="30">
        <v>96</v>
      </c>
      <c r="C101" s="31" t="s">
        <v>409</v>
      </c>
      <c r="D101" s="31" t="s">
        <v>410</v>
      </c>
      <c r="E101" s="29" t="s">
        <v>49</v>
      </c>
      <c r="F101" s="29" t="s">
        <v>49</v>
      </c>
      <c r="G101" s="29" t="s">
        <v>221</v>
      </c>
      <c r="H101" s="29" t="s">
        <v>49</v>
      </c>
      <c r="I101" s="29" t="s">
        <v>49</v>
      </c>
      <c r="J101" s="29" t="s">
        <v>221</v>
      </c>
      <c r="K101" s="29" t="s">
        <v>49</v>
      </c>
      <c r="L101" s="29" t="s">
        <v>49</v>
      </c>
      <c r="M101" s="29" t="s">
        <v>49</v>
      </c>
      <c r="N101" s="145"/>
    </row>
    <row r="102" spans="2:14" ht="25.8" x14ac:dyDescent="0.5">
      <c r="B102" s="27">
        <v>97</v>
      </c>
      <c r="C102" s="28" t="s">
        <v>411</v>
      </c>
      <c r="D102" s="28" t="s">
        <v>412</v>
      </c>
      <c r="E102" s="29" t="s">
        <v>49</v>
      </c>
      <c r="F102" s="29" t="s">
        <v>49</v>
      </c>
      <c r="G102" s="29" t="s">
        <v>49</v>
      </c>
      <c r="H102" s="29" t="s">
        <v>49</v>
      </c>
      <c r="I102" s="29" t="s">
        <v>49</v>
      </c>
      <c r="J102" s="29" t="s">
        <v>221</v>
      </c>
      <c r="K102" s="29" t="s">
        <v>49</v>
      </c>
      <c r="L102" s="29" t="s">
        <v>49</v>
      </c>
      <c r="M102" s="29" t="s">
        <v>221</v>
      </c>
      <c r="N102" s="145"/>
    </row>
    <row r="103" spans="2:14" ht="25.8" x14ac:dyDescent="0.5">
      <c r="B103" s="30">
        <v>98</v>
      </c>
      <c r="C103" s="31" t="s">
        <v>413</v>
      </c>
      <c r="D103" s="31" t="s">
        <v>414</v>
      </c>
      <c r="E103" s="29" t="s">
        <v>49</v>
      </c>
      <c r="F103" s="29" t="s">
        <v>49</v>
      </c>
      <c r="G103" s="29" t="s">
        <v>49</v>
      </c>
      <c r="H103" s="29" t="s">
        <v>49</v>
      </c>
      <c r="I103" s="29" t="s">
        <v>49</v>
      </c>
      <c r="J103" s="29" t="s">
        <v>49</v>
      </c>
      <c r="K103" s="29" t="s">
        <v>221</v>
      </c>
      <c r="L103" s="29" t="s">
        <v>49</v>
      </c>
      <c r="M103" s="29" t="s">
        <v>49</v>
      </c>
      <c r="N103" s="145"/>
    </row>
    <row r="104" spans="2:14" ht="25.8" x14ac:dyDescent="0.5">
      <c r="B104" s="27">
        <v>99</v>
      </c>
      <c r="C104" s="28" t="s">
        <v>415</v>
      </c>
      <c r="D104" s="28" t="s">
        <v>416</v>
      </c>
      <c r="E104" s="29" t="s">
        <v>221</v>
      </c>
      <c r="F104" s="29" t="s">
        <v>49</v>
      </c>
      <c r="G104" s="29" t="s">
        <v>221</v>
      </c>
      <c r="H104" s="29" t="s">
        <v>49</v>
      </c>
      <c r="I104" s="29" t="s">
        <v>49</v>
      </c>
      <c r="J104" s="29" t="s">
        <v>221</v>
      </c>
      <c r="K104" s="29" t="s">
        <v>49</v>
      </c>
      <c r="L104" s="29" t="s">
        <v>49</v>
      </c>
      <c r="M104" s="29" t="s">
        <v>221</v>
      </c>
      <c r="N104" s="145"/>
    </row>
    <row r="105" spans="2:14" ht="25.8" x14ac:dyDescent="0.5">
      <c r="B105" s="30">
        <v>100</v>
      </c>
      <c r="C105" s="31" t="s">
        <v>417</v>
      </c>
      <c r="D105" s="31" t="s">
        <v>418</v>
      </c>
      <c r="E105" s="29" t="s">
        <v>49</v>
      </c>
      <c r="F105" s="29" t="s">
        <v>49</v>
      </c>
      <c r="G105" s="29" t="s">
        <v>49</v>
      </c>
      <c r="H105" s="29" t="s">
        <v>221</v>
      </c>
      <c r="I105" s="29" t="s">
        <v>49</v>
      </c>
      <c r="J105" s="29" t="s">
        <v>221</v>
      </c>
      <c r="K105" s="29" t="s">
        <v>221</v>
      </c>
      <c r="L105" s="29" t="s">
        <v>49</v>
      </c>
      <c r="M105" s="29" t="s">
        <v>49</v>
      </c>
      <c r="N105" s="145"/>
    </row>
    <row r="106" spans="2:14" ht="25.8" x14ac:dyDescent="0.5">
      <c r="B106" s="27">
        <v>101</v>
      </c>
      <c r="C106" s="28" t="s">
        <v>419</v>
      </c>
      <c r="D106" s="28" t="s">
        <v>420</v>
      </c>
      <c r="E106" s="29" t="s">
        <v>49</v>
      </c>
      <c r="F106" s="29" t="s">
        <v>49</v>
      </c>
      <c r="G106" s="29" t="s">
        <v>221</v>
      </c>
      <c r="H106" s="29" t="s">
        <v>221</v>
      </c>
      <c r="I106" s="29" t="s">
        <v>49</v>
      </c>
      <c r="J106" s="29" t="s">
        <v>221</v>
      </c>
      <c r="K106" s="29" t="s">
        <v>221</v>
      </c>
      <c r="L106" s="29" t="s">
        <v>49</v>
      </c>
      <c r="M106" s="29" t="s">
        <v>49</v>
      </c>
      <c r="N106" s="145"/>
    </row>
    <row r="107" spans="2:14" ht="25.8" x14ac:dyDescent="0.5">
      <c r="B107" s="30">
        <v>102</v>
      </c>
      <c r="C107" s="31" t="s">
        <v>421</v>
      </c>
      <c r="D107" s="31" t="s">
        <v>422</v>
      </c>
      <c r="E107" s="29" t="s">
        <v>49</v>
      </c>
      <c r="F107" s="29" t="s">
        <v>49</v>
      </c>
      <c r="G107" s="29" t="s">
        <v>49</v>
      </c>
      <c r="H107" s="29" t="s">
        <v>49</v>
      </c>
      <c r="I107" s="29" t="s">
        <v>221</v>
      </c>
      <c r="J107" s="29" t="s">
        <v>49</v>
      </c>
      <c r="K107" s="29" t="s">
        <v>49</v>
      </c>
      <c r="L107" s="29" t="s">
        <v>49</v>
      </c>
      <c r="M107" s="29" t="s">
        <v>49</v>
      </c>
      <c r="N107" s="145"/>
    </row>
    <row r="108" spans="2:14" ht="25.8" x14ac:dyDescent="0.5">
      <c r="B108" s="27">
        <v>103</v>
      </c>
      <c r="C108" s="28" t="s">
        <v>423</v>
      </c>
      <c r="D108" s="28" t="s">
        <v>424</v>
      </c>
      <c r="E108" s="29" t="s">
        <v>49</v>
      </c>
      <c r="F108" s="29" t="s">
        <v>49</v>
      </c>
      <c r="G108" s="29" t="s">
        <v>49</v>
      </c>
      <c r="H108" s="29" t="s">
        <v>49</v>
      </c>
      <c r="I108" s="29" t="s">
        <v>49</v>
      </c>
      <c r="J108" s="29" t="s">
        <v>221</v>
      </c>
      <c r="K108" s="29" t="s">
        <v>221</v>
      </c>
      <c r="L108" s="29" t="s">
        <v>49</v>
      </c>
      <c r="M108" s="29" t="s">
        <v>49</v>
      </c>
      <c r="N108" s="145"/>
    </row>
    <row r="109" spans="2:14" ht="25.8" x14ac:dyDescent="0.5">
      <c r="B109" s="30">
        <v>104</v>
      </c>
      <c r="C109" s="31" t="s">
        <v>425</v>
      </c>
      <c r="D109" s="31" t="s">
        <v>426</v>
      </c>
      <c r="E109" s="29" t="s">
        <v>49</v>
      </c>
      <c r="F109" s="29" t="s">
        <v>49</v>
      </c>
      <c r="G109" s="29" t="s">
        <v>49</v>
      </c>
      <c r="H109" s="29" t="s">
        <v>49</v>
      </c>
      <c r="I109" s="29" t="s">
        <v>49</v>
      </c>
      <c r="J109" s="29" t="s">
        <v>221</v>
      </c>
      <c r="K109" s="29" t="s">
        <v>221</v>
      </c>
      <c r="L109" s="29" t="s">
        <v>49</v>
      </c>
      <c r="M109" s="29" t="s">
        <v>49</v>
      </c>
      <c r="N109" s="145"/>
    </row>
    <row r="110" spans="2:14" ht="25.8" x14ac:dyDescent="0.5">
      <c r="B110" s="27">
        <v>105</v>
      </c>
      <c r="C110" s="28" t="s">
        <v>427</v>
      </c>
      <c r="D110" s="28" t="s">
        <v>428</v>
      </c>
      <c r="E110" s="29" t="s">
        <v>221</v>
      </c>
      <c r="F110" s="29" t="s">
        <v>49</v>
      </c>
      <c r="G110" s="29" t="s">
        <v>221</v>
      </c>
      <c r="H110" s="29" t="s">
        <v>49</v>
      </c>
      <c r="I110" s="29" t="s">
        <v>49</v>
      </c>
      <c r="J110" s="29" t="s">
        <v>221</v>
      </c>
      <c r="K110" s="29" t="s">
        <v>49</v>
      </c>
      <c r="L110" s="29" t="s">
        <v>49</v>
      </c>
      <c r="M110" s="29" t="s">
        <v>221</v>
      </c>
      <c r="N110" s="145"/>
    </row>
    <row r="111" spans="2:14" ht="25.8" x14ac:dyDescent="0.5">
      <c r="B111" s="30">
        <v>106</v>
      </c>
      <c r="C111" s="31" t="s">
        <v>429</v>
      </c>
      <c r="D111" s="31" t="s">
        <v>430</v>
      </c>
      <c r="E111" s="29" t="s">
        <v>49</v>
      </c>
      <c r="F111" s="29" t="s">
        <v>49</v>
      </c>
      <c r="G111" s="29" t="s">
        <v>49</v>
      </c>
      <c r="H111" s="29" t="s">
        <v>49</v>
      </c>
      <c r="I111" s="29" t="s">
        <v>49</v>
      </c>
      <c r="J111" s="29" t="s">
        <v>221</v>
      </c>
      <c r="K111" s="29" t="s">
        <v>49</v>
      </c>
      <c r="L111" s="29" t="s">
        <v>49</v>
      </c>
      <c r="M111" s="29" t="s">
        <v>49</v>
      </c>
      <c r="N111" s="145"/>
    </row>
    <row r="112" spans="2:14" ht="25.8" x14ac:dyDescent="0.5">
      <c r="B112" s="27">
        <v>107</v>
      </c>
      <c r="C112" s="28" t="s">
        <v>431</v>
      </c>
      <c r="D112" s="28" t="s">
        <v>432</v>
      </c>
      <c r="E112" s="29" t="s">
        <v>49</v>
      </c>
      <c r="F112" s="29" t="s">
        <v>49</v>
      </c>
      <c r="G112" s="29" t="s">
        <v>49</v>
      </c>
      <c r="H112" s="29" t="s">
        <v>221</v>
      </c>
      <c r="I112" s="29" t="s">
        <v>221</v>
      </c>
      <c r="J112" s="29" t="s">
        <v>49</v>
      </c>
      <c r="K112" s="29" t="s">
        <v>221</v>
      </c>
      <c r="L112" s="29" t="s">
        <v>49</v>
      </c>
      <c r="M112" s="29" t="s">
        <v>49</v>
      </c>
      <c r="N112" s="145"/>
    </row>
    <row r="113" spans="2:14" ht="25.8" x14ac:dyDescent="0.5">
      <c r="B113" s="30">
        <v>108</v>
      </c>
      <c r="C113" s="31" t="s">
        <v>433</v>
      </c>
      <c r="D113" s="31" t="s">
        <v>434</v>
      </c>
      <c r="E113" s="29" t="s">
        <v>49</v>
      </c>
      <c r="F113" s="29" t="s">
        <v>49</v>
      </c>
      <c r="G113" s="29" t="s">
        <v>221</v>
      </c>
      <c r="H113" s="29" t="s">
        <v>49</v>
      </c>
      <c r="I113" s="29" t="s">
        <v>49</v>
      </c>
      <c r="J113" s="29" t="s">
        <v>221</v>
      </c>
      <c r="K113" s="29" t="s">
        <v>49</v>
      </c>
      <c r="L113" s="29" t="s">
        <v>49</v>
      </c>
      <c r="M113" s="29" t="s">
        <v>49</v>
      </c>
      <c r="N113" s="145"/>
    </row>
    <row r="114" spans="2:14" ht="25.8" x14ac:dyDescent="0.5">
      <c r="B114" s="27">
        <v>109</v>
      </c>
      <c r="C114" s="28" t="s">
        <v>435</v>
      </c>
      <c r="D114" s="28" t="s">
        <v>436</v>
      </c>
      <c r="E114" s="29" t="s">
        <v>49</v>
      </c>
      <c r="F114" s="29" t="s">
        <v>49</v>
      </c>
      <c r="G114" s="29" t="s">
        <v>49</v>
      </c>
      <c r="H114" s="29" t="s">
        <v>49</v>
      </c>
      <c r="I114" s="29" t="s">
        <v>49</v>
      </c>
      <c r="J114" s="29" t="s">
        <v>221</v>
      </c>
      <c r="K114" s="29" t="s">
        <v>221</v>
      </c>
      <c r="L114" s="29" t="s">
        <v>49</v>
      </c>
      <c r="M114" s="29" t="s">
        <v>49</v>
      </c>
      <c r="N114" s="145"/>
    </row>
    <row r="115" spans="2:14" ht="25.8" x14ac:dyDescent="0.5">
      <c r="B115" s="30">
        <v>110</v>
      </c>
      <c r="C115" s="31" t="s">
        <v>437</v>
      </c>
      <c r="D115" s="31" t="s">
        <v>438</v>
      </c>
      <c r="E115" s="29" t="s">
        <v>49</v>
      </c>
      <c r="F115" s="29" t="s">
        <v>49</v>
      </c>
      <c r="G115" s="29" t="s">
        <v>221</v>
      </c>
      <c r="H115" s="29" t="s">
        <v>49</v>
      </c>
      <c r="I115" s="29" t="s">
        <v>49</v>
      </c>
      <c r="J115" s="29" t="s">
        <v>221</v>
      </c>
      <c r="K115" s="29" t="s">
        <v>49</v>
      </c>
      <c r="L115" s="29" t="s">
        <v>49</v>
      </c>
      <c r="M115" s="29" t="s">
        <v>49</v>
      </c>
      <c r="N115" s="145"/>
    </row>
    <row r="116" spans="2:14" ht="25.8" x14ac:dyDescent="0.5">
      <c r="B116" s="27">
        <v>111</v>
      </c>
      <c r="C116" s="28" t="s">
        <v>439</v>
      </c>
      <c r="D116" s="28" t="s">
        <v>440</v>
      </c>
      <c r="E116" s="29" t="s">
        <v>49</v>
      </c>
      <c r="F116" s="29" t="s">
        <v>49</v>
      </c>
      <c r="G116" s="29" t="s">
        <v>221</v>
      </c>
      <c r="H116" s="29" t="s">
        <v>221</v>
      </c>
      <c r="I116" s="29" t="s">
        <v>49</v>
      </c>
      <c r="J116" s="29" t="s">
        <v>221</v>
      </c>
      <c r="K116" s="29" t="s">
        <v>49</v>
      </c>
      <c r="L116" s="29" t="s">
        <v>49</v>
      </c>
      <c r="M116" s="29" t="s">
        <v>221</v>
      </c>
      <c r="N116" s="145"/>
    </row>
    <row r="117" spans="2:14" ht="25.8" x14ac:dyDescent="0.5">
      <c r="B117" s="30">
        <v>112</v>
      </c>
      <c r="C117" s="31" t="s">
        <v>441</v>
      </c>
      <c r="D117" s="31" t="s">
        <v>442</v>
      </c>
      <c r="E117" s="29" t="s">
        <v>49</v>
      </c>
      <c r="F117" s="29" t="s">
        <v>49</v>
      </c>
      <c r="G117" s="29" t="s">
        <v>49</v>
      </c>
      <c r="H117" s="29" t="s">
        <v>49</v>
      </c>
      <c r="I117" s="29" t="s">
        <v>49</v>
      </c>
      <c r="J117" s="29" t="s">
        <v>221</v>
      </c>
      <c r="K117" s="29" t="s">
        <v>221</v>
      </c>
      <c r="L117" s="29" t="s">
        <v>49</v>
      </c>
      <c r="M117" s="29" t="s">
        <v>49</v>
      </c>
      <c r="N117" s="145"/>
    </row>
    <row r="118" spans="2:14" ht="25.8" x14ac:dyDescent="0.5">
      <c r="B118" s="27">
        <v>113</v>
      </c>
      <c r="C118" s="28" t="s">
        <v>443</v>
      </c>
      <c r="D118" s="28" t="s">
        <v>444</v>
      </c>
      <c r="E118" s="29" t="s">
        <v>49</v>
      </c>
      <c r="F118" s="29" t="s">
        <v>49</v>
      </c>
      <c r="G118" s="29" t="s">
        <v>221</v>
      </c>
      <c r="H118" s="29" t="s">
        <v>221</v>
      </c>
      <c r="I118" s="29" t="s">
        <v>49</v>
      </c>
      <c r="J118" s="29" t="s">
        <v>221</v>
      </c>
      <c r="K118" s="29" t="s">
        <v>221</v>
      </c>
      <c r="L118" s="29" t="s">
        <v>49</v>
      </c>
      <c r="M118" s="29" t="s">
        <v>49</v>
      </c>
      <c r="N118" s="145"/>
    </row>
    <row r="119" spans="2:14" ht="25.8" x14ac:dyDescent="0.5">
      <c r="B119" s="30">
        <v>114</v>
      </c>
      <c r="C119" s="31" t="s">
        <v>445</v>
      </c>
      <c r="D119" s="31" t="s">
        <v>446</v>
      </c>
      <c r="E119" s="29" t="s">
        <v>49</v>
      </c>
      <c r="F119" s="29" t="s">
        <v>49</v>
      </c>
      <c r="G119" s="29" t="s">
        <v>221</v>
      </c>
      <c r="H119" s="29" t="s">
        <v>49</v>
      </c>
      <c r="I119" s="29" t="s">
        <v>49</v>
      </c>
      <c r="J119" s="29" t="s">
        <v>221</v>
      </c>
      <c r="K119" s="29" t="s">
        <v>49</v>
      </c>
      <c r="L119" s="29" t="s">
        <v>49</v>
      </c>
      <c r="M119" s="29" t="s">
        <v>49</v>
      </c>
      <c r="N119" s="145"/>
    </row>
    <row r="120" spans="2:14" ht="25.8" x14ac:dyDescent="0.5">
      <c r="B120" s="27">
        <v>115</v>
      </c>
      <c r="C120" s="28" t="s">
        <v>447</v>
      </c>
      <c r="D120" s="28" t="s">
        <v>448</v>
      </c>
      <c r="E120" s="29" t="s">
        <v>49</v>
      </c>
      <c r="F120" s="29" t="s">
        <v>49</v>
      </c>
      <c r="G120" s="29" t="s">
        <v>49</v>
      </c>
      <c r="H120" s="29" t="s">
        <v>49</v>
      </c>
      <c r="I120" s="29" t="s">
        <v>49</v>
      </c>
      <c r="J120" s="29" t="s">
        <v>221</v>
      </c>
      <c r="K120" s="29" t="s">
        <v>221</v>
      </c>
      <c r="L120" s="29" t="s">
        <v>49</v>
      </c>
      <c r="M120" s="29" t="s">
        <v>49</v>
      </c>
      <c r="N120" s="145"/>
    </row>
    <row r="121" spans="2:14" ht="25.8" x14ac:dyDescent="0.5">
      <c r="B121" s="30">
        <v>116</v>
      </c>
      <c r="C121" s="31" t="s">
        <v>449</v>
      </c>
      <c r="D121" s="31" t="s">
        <v>450</v>
      </c>
      <c r="E121" s="29" t="s">
        <v>49</v>
      </c>
      <c r="F121" s="29" t="s">
        <v>49</v>
      </c>
      <c r="G121" s="29" t="s">
        <v>49</v>
      </c>
      <c r="H121" s="29" t="s">
        <v>49</v>
      </c>
      <c r="I121" s="29" t="s">
        <v>49</v>
      </c>
      <c r="J121" s="29" t="s">
        <v>221</v>
      </c>
      <c r="K121" s="29" t="s">
        <v>49</v>
      </c>
      <c r="L121" s="29" t="s">
        <v>49</v>
      </c>
      <c r="M121" s="29" t="s">
        <v>49</v>
      </c>
      <c r="N121" s="145"/>
    </row>
    <row r="122" spans="2:14" ht="25.8" x14ac:dyDescent="0.5">
      <c r="B122" s="27">
        <v>117</v>
      </c>
      <c r="C122" s="28" t="s">
        <v>451</v>
      </c>
      <c r="D122" s="28" t="s">
        <v>452</v>
      </c>
      <c r="E122" s="29" t="s">
        <v>49</v>
      </c>
      <c r="F122" s="29" t="s">
        <v>49</v>
      </c>
      <c r="G122" s="29" t="s">
        <v>221</v>
      </c>
      <c r="H122" s="29" t="s">
        <v>221</v>
      </c>
      <c r="I122" s="29" t="s">
        <v>49</v>
      </c>
      <c r="J122" s="29" t="s">
        <v>49</v>
      </c>
      <c r="K122" s="29" t="s">
        <v>221</v>
      </c>
      <c r="L122" s="29" t="s">
        <v>49</v>
      </c>
      <c r="M122" s="29" t="s">
        <v>49</v>
      </c>
      <c r="N122" s="145"/>
    </row>
    <row r="123" spans="2:14" ht="25.8" x14ac:dyDescent="0.5">
      <c r="B123" s="30">
        <v>118</v>
      </c>
      <c r="C123" s="31" t="s">
        <v>453</v>
      </c>
      <c r="D123" s="31" t="s">
        <v>454</v>
      </c>
      <c r="E123" s="29" t="s">
        <v>49</v>
      </c>
      <c r="F123" s="29" t="s">
        <v>221</v>
      </c>
      <c r="G123" s="29" t="s">
        <v>221</v>
      </c>
      <c r="H123" s="29" t="s">
        <v>221</v>
      </c>
      <c r="I123" s="29" t="s">
        <v>221</v>
      </c>
      <c r="J123" s="29" t="s">
        <v>49</v>
      </c>
      <c r="K123" s="29" t="s">
        <v>49</v>
      </c>
      <c r="L123" s="29" t="s">
        <v>49</v>
      </c>
      <c r="M123" s="29" t="s">
        <v>49</v>
      </c>
      <c r="N123" s="145"/>
    </row>
    <row r="124" spans="2:14" ht="25.8" x14ac:dyDescent="0.5">
      <c r="B124" s="27">
        <v>119</v>
      </c>
      <c r="C124" s="28" t="s">
        <v>455</v>
      </c>
      <c r="D124" s="28" t="s">
        <v>456</v>
      </c>
      <c r="E124" s="29" t="s">
        <v>49</v>
      </c>
      <c r="F124" s="29" t="s">
        <v>49</v>
      </c>
      <c r="G124" s="29" t="s">
        <v>221</v>
      </c>
      <c r="H124" s="29" t="s">
        <v>221</v>
      </c>
      <c r="I124" s="29" t="s">
        <v>49</v>
      </c>
      <c r="J124" s="29" t="s">
        <v>49</v>
      </c>
      <c r="K124" s="29" t="s">
        <v>49</v>
      </c>
      <c r="L124" s="29" t="s">
        <v>49</v>
      </c>
      <c r="M124" s="29" t="s">
        <v>49</v>
      </c>
      <c r="N124" s="145"/>
    </row>
    <row r="125" spans="2:14" ht="25.8" x14ac:dyDescent="0.5">
      <c r="B125" s="30">
        <v>120</v>
      </c>
      <c r="C125" s="31" t="s">
        <v>457</v>
      </c>
      <c r="D125" s="31" t="s">
        <v>458</v>
      </c>
      <c r="E125" s="29" t="s">
        <v>49</v>
      </c>
      <c r="F125" s="29" t="s">
        <v>49</v>
      </c>
      <c r="G125" s="29" t="s">
        <v>49</v>
      </c>
      <c r="H125" s="29" t="s">
        <v>221</v>
      </c>
      <c r="I125" s="29" t="s">
        <v>221</v>
      </c>
      <c r="J125" s="29" t="s">
        <v>49</v>
      </c>
      <c r="K125" s="29" t="s">
        <v>49</v>
      </c>
      <c r="L125" s="29" t="s">
        <v>49</v>
      </c>
      <c r="M125" s="29" t="s">
        <v>49</v>
      </c>
      <c r="N125" s="145"/>
    </row>
    <row r="126" spans="2:14" ht="25.8" x14ac:dyDescent="0.5">
      <c r="B126" s="27">
        <v>121</v>
      </c>
      <c r="C126" s="28" t="s">
        <v>459</v>
      </c>
      <c r="D126" s="28" t="s">
        <v>460</v>
      </c>
      <c r="E126" s="29" t="s">
        <v>49</v>
      </c>
      <c r="F126" s="29" t="s">
        <v>49</v>
      </c>
      <c r="G126" s="29" t="s">
        <v>49</v>
      </c>
      <c r="H126" s="29" t="s">
        <v>49</v>
      </c>
      <c r="I126" s="29" t="s">
        <v>49</v>
      </c>
      <c r="J126" s="29" t="s">
        <v>221</v>
      </c>
      <c r="K126" s="29" t="s">
        <v>49</v>
      </c>
      <c r="L126" s="29" t="s">
        <v>49</v>
      </c>
      <c r="M126" s="29" t="s">
        <v>221</v>
      </c>
      <c r="N126" s="145"/>
    </row>
    <row r="127" spans="2:14" ht="25.8" x14ac:dyDescent="0.5">
      <c r="B127" s="30">
        <v>122</v>
      </c>
      <c r="C127" s="31" t="s">
        <v>461</v>
      </c>
      <c r="D127" s="31" t="s">
        <v>462</v>
      </c>
      <c r="E127" s="29" t="s">
        <v>221</v>
      </c>
      <c r="F127" s="29" t="s">
        <v>49</v>
      </c>
      <c r="G127" s="29" t="s">
        <v>49</v>
      </c>
      <c r="H127" s="29" t="s">
        <v>49</v>
      </c>
      <c r="I127" s="29" t="s">
        <v>49</v>
      </c>
      <c r="J127" s="29" t="s">
        <v>221</v>
      </c>
      <c r="K127" s="29" t="s">
        <v>49</v>
      </c>
      <c r="L127" s="29" t="s">
        <v>49</v>
      </c>
      <c r="M127" s="29" t="s">
        <v>221</v>
      </c>
      <c r="N127" s="145"/>
    </row>
    <row r="128" spans="2:14" ht="25.8" x14ac:dyDescent="0.5">
      <c r="B128" s="27">
        <v>123</v>
      </c>
      <c r="C128" s="28" t="s">
        <v>463</v>
      </c>
      <c r="D128" s="28" t="s">
        <v>464</v>
      </c>
      <c r="E128" s="29" t="s">
        <v>49</v>
      </c>
      <c r="F128" s="29" t="s">
        <v>221</v>
      </c>
      <c r="G128" s="29" t="s">
        <v>221</v>
      </c>
      <c r="H128" s="29" t="s">
        <v>221</v>
      </c>
      <c r="I128" s="29" t="s">
        <v>49</v>
      </c>
      <c r="J128" s="29" t="s">
        <v>221</v>
      </c>
      <c r="K128" s="29" t="s">
        <v>221</v>
      </c>
      <c r="L128" s="29" t="s">
        <v>221</v>
      </c>
      <c r="M128" s="29" t="s">
        <v>49</v>
      </c>
      <c r="N128" s="145"/>
    </row>
    <row r="129" spans="2:14" ht="25.8" x14ac:dyDescent="0.5">
      <c r="B129" s="30">
        <v>124</v>
      </c>
      <c r="C129" s="31" t="s">
        <v>465</v>
      </c>
      <c r="D129" s="31" t="s">
        <v>466</v>
      </c>
      <c r="E129" s="29" t="s">
        <v>221</v>
      </c>
      <c r="F129" s="29" t="s">
        <v>221</v>
      </c>
      <c r="G129" s="29" t="s">
        <v>49</v>
      </c>
      <c r="H129" s="29" t="s">
        <v>49</v>
      </c>
      <c r="I129" s="29" t="s">
        <v>49</v>
      </c>
      <c r="J129" s="29" t="s">
        <v>221</v>
      </c>
      <c r="K129" s="29" t="s">
        <v>221</v>
      </c>
      <c r="L129" s="29" t="s">
        <v>221</v>
      </c>
      <c r="M129" s="29" t="s">
        <v>221</v>
      </c>
      <c r="N129" s="145"/>
    </row>
    <row r="130" spans="2:14" ht="25.8" x14ac:dyDescent="0.5">
      <c r="B130" s="27">
        <v>125</v>
      </c>
      <c r="C130" s="28" t="s">
        <v>467</v>
      </c>
      <c r="D130" s="28" t="s">
        <v>468</v>
      </c>
      <c r="E130" s="29" t="s">
        <v>221</v>
      </c>
      <c r="F130" s="29" t="s">
        <v>221</v>
      </c>
      <c r="G130" s="29" t="s">
        <v>49</v>
      </c>
      <c r="H130" s="29" t="s">
        <v>49</v>
      </c>
      <c r="I130" s="29" t="s">
        <v>49</v>
      </c>
      <c r="J130" s="29" t="s">
        <v>221</v>
      </c>
      <c r="K130" s="29" t="s">
        <v>221</v>
      </c>
      <c r="L130" s="29" t="s">
        <v>221</v>
      </c>
      <c r="M130" s="29" t="s">
        <v>221</v>
      </c>
      <c r="N130" s="145"/>
    </row>
    <row r="131" spans="2:14" ht="25.8" x14ac:dyDescent="0.5">
      <c r="B131" s="30">
        <v>126</v>
      </c>
      <c r="C131" s="31" t="s">
        <v>469</v>
      </c>
      <c r="D131" s="31" t="s">
        <v>470</v>
      </c>
      <c r="E131" s="29" t="s">
        <v>49</v>
      </c>
      <c r="F131" s="29" t="s">
        <v>49</v>
      </c>
      <c r="G131" s="29" t="s">
        <v>221</v>
      </c>
      <c r="H131" s="29" t="s">
        <v>221</v>
      </c>
      <c r="I131" s="29" t="s">
        <v>221</v>
      </c>
      <c r="J131" s="29" t="s">
        <v>221</v>
      </c>
      <c r="K131" s="29" t="s">
        <v>221</v>
      </c>
      <c r="L131" s="29" t="s">
        <v>49</v>
      </c>
      <c r="M131" s="29" t="s">
        <v>49</v>
      </c>
      <c r="N131" s="145"/>
    </row>
    <row r="132" spans="2:14" ht="25.8" x14ac:dyDescent="0.5">
      <c r="B132" s="27">
        <v>127</v>
      </c>
      <c r="C132" s="28" t="s">
        <v>471</v>
      </c>
      <c r="D132" s="28" t="s">
        <v>472</v>
      </c>
      <c r="E132" s="29" t="s">
        <v>221</v>
      </c>
      <c r="F132" s="29" t="s">
        <v>221</v>
      </c>
      <c r="G132" s="29" t="s">
        <v>221</v>
      </c>
      <c r="H132" s="29" t="s">
        <v>221</v>
      </c>
      <c r="I132" s="29" t="s">
        <v>49</v>
      </c>
      <c r="J132" s="29" t="s">
        <v>221</v>
      </c>
      <c r="K132" s="29" t="s">
        <v>221</v>
      </c>
      <c r="L132" s="29" t="s">
        <v>221</v>
      </c>
      <c r="M132" s="29" t="s">
        <v>49</v>
      </c>
      <c r="N132" s="145"/>
    </row>
    <row r="133" spans="2:14" ht="25.8" x14ac:dyDescent="0.5">
      <c r="B133" s="30">
        <v>128</v>
      </c>
      <c r="C133" s="31" t="s">
        <v>473</v>
      </c>
      <c r="D133" s="31" t="s">
        <v>474</v>
      </c>
      <c r="E133" s="29" t="s">
        <v>49</v>
      </c>
      <c r="F133" s="29" t="s">
        <v>49</v>
      </c>
      <c r="G133" s="29" t="s">
        <v>49</v>
      </c>
      <c r="H133" s="29" t="s">
        <v>49</v>
      </c>
      <c r="I133" s="29" t="s">
        <v>49</v>
      </c>
      <c r="J133" s="29" t="s">
        <v>49</v>
      </c>
      <c r="K133" s="29" t="s">
        <v>221</v>
      </c>
      <c r="L133" s="29" t="s">
        <v>49</v>
      </c>
      <c r="M133" s="29" t="s">
        <v>49</v>
      </c>
      <c r="N133" s="145"/>
    </row>
    <row r="134" spans="2:14" ht="25.8" x14ac:dyDescent="0.5">
      <c r="B134" s="27">
        <v>129</v>
      </c>
      <c r="C134" s="28" t="s">
        <v>475</v>
      </c>
      <c r="D134" s="28" t="s">
        <v>476</v>
      </c>
      <c r="E134" s="29" t="s">
        <v>49</v>
      </c>
      <c r="F134" s="29" t="s">
        <v>49</v>
      </c>
      <c r="G134" s="29" t="s">
        <v>49</v>
      </c>
      <c r="H134" s="29" t="s">
        <v>221</v>
      </c>
      <c r="I134" s="29" t="s">
        <v>221</v>
      </c>
      <c r="J134" s="29" t="s">
        <v>49</v>
      </c>
      <c r="K134" s="29" t="s">
        <v>221</v>
      </c>
      <c r="L134" s="29" t="s">
        <v>49</v>
      </c>
      <c r="M134" s="29" t="s">
        <v>49</v>
      </c>
      <c r="N134" s="145"/>
    </row>
    <row r="135" spans="2:14" ht="25.8" x14ac:dyDescent="0.5">
      <c r="B135" s="30">
        <v>130</v>
      </c>
      <c r="C135" s="31" t="s">
        <v>477</v>
      </c>
      <c r="D135" s="31" t="s">
        <v>478</v>
      </c>
      <c r="E135" s="29" t="s">
        <v>49</v>
      </c>
      <c r="F135" s="29" t="s">
        <v>49</v>
      </c>
      <c r="G135" s="29" t="s">
        <v>49</v>
      </c>
      <c r="H135" s="29" t="s">
        <v>49</v>
      </c>
      <c r="I135" s="29" t="s">
        <v>49</v>
      </c>
      <c r="J135" s="29" t="s">
        <v>221</v>
      </c>
      <c r="K135" s="29" t="s">
        <v>221</v>
      </c>
      <c r="L135" s="29" t="s">
        <v>221</v>
      </c>
      <c r="M135" s="29" t="s">
        <v>221</v>
      </c>
      <c r="N135" s="145"/>
    </row>
    <row r="136" spans="2:14" ht="25.8" x14ac:dyDescent="0.5">
      <c r="B136" s="27">
        <v>131</v>
      </c>
      <c r="C136" s="28" t="s">
        <v>479</v>
      </c>
      <c r="D136" s="28" t="s">
        <v>480</v>
      </c>
      <c r="E136" s="29" t="s">
        <v>49</v>
      </c>
      <c r="F136" s="29" t="s">
        <v>49</v>
      </c>
      <c r="G136" s="29" t="s">
        <v>221</v>
      </c>
      <c r="H136" s="29" t="s">
        <v>49</v>
      </c>
      <c r="I136" s="29" t="s">
        <v>49</v>
      </c>
      <c r="J136" s="29" t="s">
        <v>221</v>
      </c>
      <c r="K136" s="29" t="s">
        <v>49</v>
      </c>
      <c r="L136" s="29" t="s">
        <v>49</v>
      </c>
      <c r="M136" s="29" t="s">
        <v>49</v>
      </c>
      <c r="N136" s="145"/>
    </row>
    <row r="137" spans="2:14" ht="25.8" x14ac:dyDescent="0.5">
      <c r="B137" s="30">
        <v>132</v>
      </c>
      <c r="C137" s="31" t="s">
        <v>481</v>
      </c>
      <c r="D137" s="31" t="s">
        <v>482</v>
      </c>
      <c r="E137" s="29" t="s">
        <v>49</v>
      </c>
      <c r="F137" s="29" t="s">
        <v>49</v>
      </c>
      <c r="G137" s="29" t="s">
        <v>221</v>
      </c>
      <c r="H137" s="29" t="s">
        <v>49</v>
      </c>
      <c r="I137" s="29" t="s">
        <v>49</v>
      </c>
      <c r="J137" s="29" t="s">
        <v>221</v>
      </c>
      <c r="K137" s="29" t="s">
        <v>49</v>
      </c>
      <c r="L137" s="29" t="s">
        <v>49</v>
      </c>
      <c r="M137" s="29" t="s">
        <v>49</v>
      </c>
      <c r="N137" s="145"/>
    </row>
    <row r="138" spans="2:14" ht="25.8" x14ac:dyDescent="0.5">
      <c r="B138" s="27">
        <v>133</v>
      </c>
      <c r="C138" s="28" t="s">
        <v>483</v>
      </c>
      <c r="D138" s="28" t="s">
        <v>484</v>
      </c>
      <c r="E138" s="29" t="s">
        <v>221</v>
      </c>
      <c r="F138" s="29" t="s">
        <v>49</v>
      </c>
      <c r="G138" s="29" t="s">
        <v>221</v>
      </c>
      <c r="H138" s="29" t="s">
        <v>49</v>
      </c>
      <c r="I138" s="29" t="s">
        <v>49</v>
      </c>
      <c r="J138" s="29" t="s">
        <v>49</v>
      </c>
      <c r="K138" s="29" t="s">
        <v>49</v>
      </c>
      <c r="L138" s="29" t="s">
        <v>49</v>
      </c>
      <c r="M138" s="29" t="s">
        <v>221</v>
      </c>
      <c r="N138" s="145"/>
    </row>
    <row r="139" spans="2:14" ht="25.8" x14ac:dyDescent="0.5">
      <c r="B139" s="30">
        <v>134</v>
      </c>
      <c r="C139" s="31" t="s">
        <v>485</v>
      </c>
      <c r="D139" s="31" t="s">
        <v>486</v>
      </c>
      <c r="E139" s="29" t="s">
        <v>49</v>
      </c>
      <c r="F139" s="29" t="s">
        <v>49</v>
      </c>
      <c r="G139" s="29" t="s">
        <v>221</v>
      </c>
      <c r="H139" s="29" t="s">
        <v>49</v>
      </c>
      <c r="I139" s="29" t="s">
        <v>49</v>
      </c>
      <c r="J139" s="29" t="s">
        <v>221</v>
      </c>
      <c r="K139" s="29" t="s">
        <v>49</v>
      </c>
      <c r="L139" s="29" t="s">
        <v>49</v>
      </c>
      <c r="M139" s="29" t="s">
        <v>49</v>
      </c>
      <c r="N139" s="145"/>
    </row>
    <row r="140" spans="2:14" ht="25.8" x14ac:dyDescent="0.5">
      <c r="B140" s="27">
        <v>135</v>
      </c>
      <c r="C140" s="28" t="s">
        <v>487</v>
      </c>
      <c r="D140" s="28" t="s">
        <v>488</v>
      </c>
      <c r="E140" s="29" t="s">
        <v>221</v>
      </c>
      <c r="F140" s="29" t="s">
        <v>49</v>
      </c>
      <c r="G140" s="29" t="s">
        <v>49</v>
      </c>
      <c r="H140" s="29" t="s">
        <v>49</v>
      </c>
      <c r="I140" s="29" t="s">
        <v>49</v>
      </c>
      <c r="J140" s="29" t="s">
        <v>49</v>
      </c>
      <c r="K140" s="29" t="s">
        <v>49</v>
      </c>
      <c r="L140" s="29" t="s">
        <v>49</v>
      </c>
      <c r="M140" s="29" t="s">
        <v>221</v>
      </c>
      <c r="N140" s="145"/>
    </row>
    <row r="141" spans="2:14" ht="25.8" x14ac:dyDescent="0.5">
      <c r="B141" s="30">
        <v>136</v>
      </c>
      <c r="C141" s="31" t="s">
        <v>489</v>
      </c>
      <c r="D141" s="31" t="s">
        <v>490</v>
      </c>
      <c r="E141" s="29" t="s">
        <v>49</v>
      </c>
      <c r="F141" s="29" t="s">
        <v>49</v>
      </c>
      <c r="G141" s="29" t="s">
        <v>49</v>
      </c>
      <c r="H141" s="29" t="s">
        <v>221</v>
      </c>
      <c r="I141" s="29" t="s">
        <v>49</v>
      </c>
      <c r="J141" s="29" t="s">
        <v>49</v>
      </c>
      <c r="K141" s="29" t="s">
        <v>221</v>
      </c>
      <c r="L141" s="29" t="s">
        <v>49</v>
      </c>
      <c r="M141" s="29" t="s">
        <v>49</v>
      </c>
      <c r="N141" s="145"/>
    </row>
    <row r="142" spans="2:14" ht="25.8" x14ac:dyDescent="0.5">
      <c r="B142" s="27">
        <v>137</v>
      </c>
      <c r="C142" s="28" t="s">
        <v>491</v>
      </c>
      <c r="D142" s="28" t="s">
        <v>492</v>
      </c>
      <c r="E142" s="29" t="s">
        <v>49</v>
      </c>
      <c r="F142" s="29" t="s">
        <v>49</v>
      </c>
      <c r="G142" s="29" t="s">
        <v>49</v>
      </c>
      <c r="H142" s="29" t="s">
        <v>221</v>
      </c>
      <c r="I142" s="29" t="s">
        <v>49</v>
      </c>
      <c r="J142" s="29" t="s">
        <v>221</v>
      </c>
      <c r="K142" s="29" t="s">
        <v>221</v>
      </c>
      <c r="L142" s="29" t="s">
        <v>49</v>
      </c>
      <c r="M142" s="29" t="s">
        <v>49</v>
      </c>
      <c r="N142" s="145"/>
    </row>
    <row r="143" spans="2:14" ht="25.8" x14ac:dyDescent="0.5">
      <c r="B143" s="30">
        <v>138</v>
      </c>
      <c r="C143" s="31" t="s">
        <v>493</v>
      </c>
      <c r="D143" s="31" t="s">
        <v>494</v>
      </c>
      <c r="E143" s="29" t="s">
        <v>49</v>
      </c>
      <c r="F143" s="29" t="s">
        <v>49</v>
      </c>
      <c r="G143" s="29" t="s">
        <v>49</v>
      </c>
      <c r="H143" s="29" t="s">
        <v>221</v>
      </c>
      <c r="I143" s="29" t="s">
        <v>221</v>
      </c>
      <c r="J143" s="29" t="s">
        <v>49</v>
      </c>
      <c r="K143" s="29" t="s">
        <v>49</v>
      </c>
      <c r="L143" s="29" t="s">
        <v>49</v>
      </c>
      <c r="M143" s="29" t="s">
        <v>49</v>
      </c>
      <c r="N143" s="145"/>
    </row>
    <row r="144" spans="2:14" ht="25.8" x14ac:dyDescent="0.5">
      <c r="B144" s="27">
        <v>139</v>
      </c>
      <c r="C144" s="28" t="s">
        <v>495</v>
      </c>
      <c r="D144" s="28" t="s">
        <v>496</v>
      </c>
      <c r="E144" s="17" t="s">
        <v>49</v>
      </c>
      <c r="F144" s="17" t="s">
        <v>49</v>
      </c>
      <c r="G144" s="17" t="s">
        <v>221</v>
      </c>
      <c r="H144" s="17" t="s">
        <v>49</v>
      </c>
      <c r="I144" s="17" t="s">
        <v>49</v>
      </c>
      <c r="J144" s="17" t="s">
        <v>49</v>
      </c>
      <c r="K144" s="17" t="s">
        <v>49</v>
      </c>
      <c r="L144" s="17" t="s">
        <v>49</v>
      </c>
      <c r="M144" s="17" t="s">
        <v>49</v>
      </c>
      <c r="N144" s="145"/>
    </row>
    <row r="145" spans="2:14" ht="25.8" x14ac:dyDescent="0.5">
      <c r="B145" s="30">
        <v>140</v>
      </c>
      <c r="C145" s="31" t="s">
        <v>497</v>
      </c>
      <c r="D145" s="31" t="s">
        <v>498</v>
      </c>
      <c r="E145" s="17" t="s">
        <v>49</v>
      </c>
      <c r="F145" s="17" t="s">
        <v>49</v>
      </c>
      <c r="G145" s="17" t="s">
        <v>221</v>
      </c>
      <c r="H145" s="17" t="s">
        <v>221</v>
      </c>
      <c r="I145" s="17" t="s">
        <v>49</v>
      </c>
      <c r="J145" s="17" t="s">
        <v>49</v>
      </c>
      <c r="K145" s="17" t="s">
        <v>49</v>
      </c>
      <c r="L145" s="17" t="s">
        <v>49</v>
      </c>
      <c r="M145" s="17" t="s">
        <v>49</v>
      </c>
      <c r="N145" s="145"/>
    </row>
    <row r="146" spans="2:14" ht="25.8" x14ac:dyDescent="0.5">
      <c r="B146" s="27">
        <v>141</v>
      </c>
      <c r="C146" s="28" t="s">
        <v>499</v>
      </c>
      <c r="D146" s="28" t="s">
        <v>500</v>
      </c>
      <c r="E146" s="17" t="s">
        <v>49</v>
      </c>
      <c r="F146" s="17" t="s">
        <v>221</v>
      </c>
      <c r="G146" s="17" t="s">
        <v>221</v>
      </c>
      <c r="H146" s="17" t="s">
        <v>221</v>
      </c>
      <c r="I146" s="17" t="s">
        <v>221</v>
      </c>
      <c r="J146" s="17" t="s">
        <v>49</v>
      </c>
      <c r="K146" s="17" t="s">
        <v>221</v>
      </c>
      <c r="L146" s="17" t="s">
        <v>221</v>
      </c>
      <c r="M146" s="17" t="s">
        <v>49</v>
      </c>
      <c r="N146" s="145"/>
    </row>
    <row r="147" spans="2:14" ht="25.8" x14ac:dyDescent="0.5">
      <c r="B147" s="27">
        <v>142</v>
      </c>
      <c r="C147" s="31" t="s">
        <v>501</v>
      </c>
      <c r="D147" s="31" t="s">
        <v>502</v>
      </c>
      <c r="E147" s="17" t="s">
        <v>221</v>
      </c>
      <c r="F147" s="17" t="s">
        <v>49</v>
      </c>
      <c r="G147" s="17" t="s">
        <v>221</v>
      </c>
      <c r="H147" s="17" t="s">
        <v>49</v>
      </c>
      <c r="I147" s="17" t="s">
        <v>49</v>
      </c>
      <c r="J147" s="17" t="s">
        <v>221</v>
      </c>
      <c r="K147" s="17" t="s">
        <v>49</v>
      </c>
      <c r="L147" s="17" t="s">
        <v>49</v>
      </c>
      <c r="M147" s="17" t="s">
        <v>49</v>
      </c>
      <c r="N147" s="145"/>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583</v>
      </c>
    </row>
    <row r="10" spans="2:43" x14ac:dyDescent="0.3">
      <c r="B10" s="150">
        <v>45014</v>
      </c>
      <c r="C10" s="152">
        <v>0</v>
      </c>
      <c r="D10" s="152">
        <v>1</v>
      </c>
      <c r="E10" s="152">
        <v>2</v>
      </c>
      <c r="F10" s="152">
        <v>3</v>
      </c>
      <c r="G10" s="152">
        <v>4</v>
      </c>
      <c r="H10" s="152">
        <v>5</v>
      </c>
      <c r="I10" s="152">
        <v>6</v>
      </c>
      <c r="J10" s="152">
        <v>7</v>
      </c>
      <c r="K10" s="152">
        <v>8</v>
      </c>
      <c r="L10" s="152">
        <v>9</v>
      </c>
      <c r="M10" s="152">
        <v>10</v>
      </c>
      <c r="N10" s="152">
        <v>11</v>
      </c>
      <c r="O10" s="152">
        <v>12</v>
      </c>
      <c r="P10" s="152">
        <v>13</v>
      </c>
      <c r="Q10" s="152">
        <v>14</v>
      </c>
      <c r="R10" s="152">
        <v>15</v>
      </c>
      <c r="S10" s="152">
        <v>16</v>
      </c>
      <c r="T10" s="152">
        <v>17</v>
      </c>
      <c r="U10" s="152">
        <v>18</v>
      </c>
      <c r="V10" s="152">
        <v>19</v>
      </c>
      <c r="W10" s="152">
        <v>20</v>
      </c>
      <c r="X10" s="152">
        <v>21</v>
      </c>
      <c r="Y10" s="152">
        <v>22</v>
      </c>
      <c r="Z10" s="152">
        <v>23</v>
      </c>
      <c r="AA10" s="152">
        <v>24</v>
      </c>
      <c r="AB10" s="152">
        <v>25</v>
      </c>
      <c r="AC10" s="152">
        <v>26</v>
      </c>
      <c r="AD10" s="152">
        <v>27</v>
      </c>
      <c r="AE10" s="152">
        <v>28</v>
      </c>
      <c r="AF10" s="152">
        <v>29</v>
      </c>
      <c r="AG10" s="152">
        <v>30</v>
      </c>
      <c r="AH10" s="152">
        <v>31</v>
      </c>
      <c r="AI10" s="152">
        <v>32</v>
      </c>
      <c r="AJ10" s="152">
        <v>33</v>
      </c>
      <c r="AK10" s="152">
        <v>34</v>
      </c>
      <c r="AL10" s="152">
        <v>35</v>
      </c>
      <c r="AM10" s="152">
        <v>36</v>
      </c>
      <c r="AN10" s="152">
        <v>37</v>
      </c>
      <c r="AO10" s="152">
        <v>38</v>
      </c>
      <c r="AP10" s="152">
        <v>39</v>
      </c>
      <c r="AQ10" s="152">
        <v>40</v>
      </c>
    </row>
    <row r="11" spans="2:43" x14ac:dyDescent="0.3">
      <c r="B11" s="153" t="s">
        <v>588</v>
      </c>
      <c r="C11" s="154" t="str">
        <f t="shared" ref="C11:D11" si="0">LEFT(TEXT($B$10+C10,"mmm"),3)</f>
        <v>Mar</v>
      </c>
      <c r="D11" s="154" t="str">
        <f t="shared" si="0"/>
        <v>Mar</v>
      </c>
      <c r="E11" s="154" t="str">
        <f>LEFT(TEXT($B$10+E10,"mmm"),3)</f>
        <v>Mar</v>
      </c>
      <c r="F11" s="154" t="str">
        <f t="shared" ref="F11" si="1">LEFT(TEXT($B$10+F10,"mmm"),3)</f>
        <v>Apr</v>
      </c>
      <c r="G11" s="154" t="str">
        <f t="shared" ref="G11:H11" si="2">LEFT(TEXT($B$10+G10,"mmm"),3)</f>
        <v>Apr</v>
      </c>
      <c r="H11" s="154" t="str">
        <f t="shared" si="2"/>
        <v>Apr</v>
      </c>
      <c r="I11" s="154" t="str">
        <f t="shared" ref="I11" si="3">LEFT(TEXT($B$10+I10,"mmm"),3)</f>
        <v>Apr</v>
      </c>
      <c r="J11" s="154" t="str">
        <f t="shared" ref="J11:K11" si="4">LEFT(TEXT($B$10+J10,"mmm"),3)</f>
        <v>Apr</v>
      </c>
      <c r="K11" s="154" t="str">
        <f t="shared" si="4"/>
        <v>Apr</v>
      </c>
      <c r="L11" s="154" t="str">
        <f t="shared" ref="L11" si="5">LEFT(TEXT($B$10+L10,"mmm"),3)</f>
        <v>Apr</v>
      </c>
      <c r="M11" s="154" t="str">
        <f t="shared" ref="M11:N11" si="6">LEFT(TEXT($B$10+M10,"mmm"),3)</f>
        <v>Apr</v>
      </c>
      <c r="N11" s="154" t="str">
        <f t="shared" si="6"/>
        <v>Apr</v>
      </c>
      <c r="O11" s="154" t="str">
        <f t="shared" ref="O11" si="7">LEFT(TEXT($B$10+O10,"mmm"),3)</f>
        <v>Apr</v>
      </c>
      <c r="P11" s="154" t="str">
        <f t="shared" ref="P11:Q11" si="8">LEFT(TEXT($B$10+P10,"mmm"),3)</f>
        <v>Apr</v>
      </c>
      <c r="Q11" s="154" t="str">
        <f t="shared" si="8"/>
        <v>Apr</v>
      </c>
      <c r="R11" s="154" t="str">
        <f t="shared" ref="R11" si="9">LEFT(TEXT($B$10+R10,"mmm"),3)</f>
        <v>Apr</v>
      </c>
      <c r="S11" s="154" t="str">
        <f t="shared" ref="S11:T11" si="10">LEFT(TEXT($B$10+S10,"mmm"),3)</f>
        <v>Apr</v>
      </c>
      <c r="T11" s="154" t="str">
        <f t="shared" si="10"/>
        <v>Apr</v>
      </c>
      <c r="U11" s="154" t="str">
        <f t="shared" ref="U11" si="11">LEFT(TEXT($B$10+U10,"mmm"),3)</f>
        <v>Apr</v>
      </c>
      <c r="V11" s="154" t="str">
        <f t="shared" ref="V11:W11" si="12">LEFT(TEXT($B$10+V10,"mmm"),3)</f>
        <v>Apr</v>
      </c>
      <c r="W11" s="154" t="str">
        <f t="shared" si="12"/>
        <v>Apr</v>
      </c>
      <c r="X11" s="154" t="str">
        <f t="shared" ref="X11" si="13">LEFT(TEXT($B$10+X10,"mmm"),3)</f>
        <v>Apr</v>
      </c>
      <c r="Y11" s="154" t="str">
        <f t="shared" ref="Y11:Z11" si="14">LEFT(TEXT($B$10+Y10,"mmm"),3)</f>
        <v>Apr</v>
      </c>
      <c r="Z11" s="154" t="str">
        <f t="shared" si="14"/>
        <v>Apr</v>
      </c>
      <c r="AA11" s="154" t="str">
        <f t="shared" ref="AA11" si="15">LEFT(TEXT($B$10+AA10,"mmm"),3)</f>
        <v>Apr</v>
      </c>
      <c r="AB11" s="154" t="str">
        <f t="shared" ref="AB11:AC11" si="16">LEFT(TEXT($B$10+AB10,"mmm"),3)</f>
        <v>Apr</v>
      </c>
      <c r="AC11" s="154" t="str">
        <f t="shared" si="16"/>
        <v>Apr</v>
      </c>
      <c r="AD11" s="154" t="str">
        <f t="shared" ref="AD11" si="17">LEFT(TEXT($B$10+AD10,"mmm"),3)</f>
        <v>Apr</v>
      </c>
      <c r="AE11" s="154" t="str">
        <f t="shared" ref="AE11:AF11" si="18">LEFT(TEXT($B$10+AE10,"mmm"),3)</f>
        <v>Apr</v>
      </c>
      <c r="AF11" s="154" t="str">
        <f t="shared" si="18"/>
        <v>Apr</v>
      </c>
      <c r="AG11" s="154" t="str">
        <f t="shared" ref="AG11" si="19">LEFT(TEXT($B$10+AG10,"mmm"),3)</f>
        <v>Apr</v>
      </c>
      <c r="AH11" s="154" t="str">
        <f t="shared" ref="AH11:AI11" si="20">LEFT(TEXT($B$10+AH10,"mmm"),3)</f>
        <v>Apr</v>
      </c>
      <c r="AI11" s="154" t="str">
        <f t="shared" si="20"/>
        <v>Apr</v>
      </c>
      <c r="AJ11" s="154" t="str">
        <f t="shared" ref="AJ11" si="21">LEFT(TEXT($B$10+AJ10,"mmm"),3)</f>
        <v>May</v>
      </c>
      <c r="AK11" s="154" t="str">
        <f t="shared" ref="AK11:AL11" si="22">LEFT(TEXT($B$10+AK10,"mmm"),3)</f>
        <v>May</v>
      </c>
      <c r="AL11" s="154" t="str">
        <f t="shared" si="22"/>
        <v>May</v>
      </c>
      <c r="AM11" s="154" t="str">
        <f t="shared" ref="AM11" si="23">LEFT(TEXT($B$10+AM10,"mmm"),3)</f>
        <v>May</v>
      </c>
      <c r="AN11" s="154" t="str">
        <f t="shared" ref="AN11:AO11" si="24">LEFT(TEXT($B$10+AN10,"mmm"),3)</f>
        <v>May</v>
      </c>
      <c r="AO11" s="154" t="str">
        <f t="shared" si="24"/>
        <v>May</v>
      </c>
      <c r="AP11" s="154" t="str">
        <f t="shared" ref="AP11" si="25">LEFT(TEXT($B$10+AP10,"mmm"),3)</f>
        <v>May</v>
      </c>
      <c r="AQ11" s="154" t="str">
        <f t="shared" ref="AQ11" si="26">LEFT(TEXT($B$10+AQ10,"mmm"),3)</f>
        <v>May</v>
      </c>
    </row>
    <row r="12" spans="2:43" x14ac:dyDescent="0.3">
      <c r="B12" s="153" t="s">
        <v>587</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5" t="s">
        <v>586</v>
      </c>
      <c r="C13" s="156">
        <f>DAY($B$10)</f>
        <v>29</v>
      </c>
      <c r="D13" s="156">
        <f>DAY(C13+1)</f>
        <v>30</v>
      </c>
      <c r="E13" s="156">
        <f t="shared" ref="E13:AN13" si="31">DAY(D13+1)</f>
        <v>31</v>
      </c>
      <c r="F13" s="156">
        <f t="shared" si="31"/>
        <v>1</v>
      </c>
      <c r="G13" s="156">
        <f t="shared" si="31"/>
        <v>2</v>
      </c>
      <c r="H13" s="156">
        <f t="shared" si="31"/>
        <v>3</v>
      </c>
      <c r="I13" s="156">
        <f t="shared" si="31"/>
        <v>4</v>
      </c>
      <c r="J13" s="156">
        <f t="shared" si="31"/>
        <v>5</v>
      </c>
      <c r="K13" s="156">
        <f t="shared" si="31"/>
        <v>6</v>
      </c>
      <c r="L13" s="156">
        <f t="shared" si="31"/>
        <v>7</v>
      </c>
      <c r="M13" s="156">
        <f t="shared" si="31"/>
        <v>8</v>
      </c>
      <c r="N13" s="156">
        <f t="shared" si="31"/>
        <v>9</v>
      </c>
      <c r="O13" s="156">
        <f t="shared" si="31"/>
        <v>10</v>
      </c>
      <c r="P13" s="156">
        <f t="shared" si="31"/>
        <v>11</v>
      </c>
      <c r="Q13" s="156">
        <f t="shared" si="31"/>
        <v>12</v>
      </c>
      <c r="R13" s="156">
        <f t="shared" si="31"/>
        <v>13</v>
      </c>
      <c r="S13" s="156">
        <f t="shared" si="31"/>
        <v>14</v>
      </c>
      <c r="T13" s="156">
        <f t="shared" si="31"/>
        <v>15</v>
      </c>
      <c r="U13" s="156">
        <f t="shared" si="31"/>
        <v>16</v>
      </c>
      <c r="V13" s="156">
        <f t="shared" si="31"/>
        <v>17</v>
      </c>
      <c r="W13" s="156">
        <f t="shared" si="31"/>
        <v>18</v>
      </c>
      <c r="X13" s="156">
        <f t="shared" si="31"/>
        <v>19</v>
      </c>
      <c r="Y13" s="156">
        <f t="shared" si="31"/>
        <v>20</v>
      </c>
      <c r="Z13" s="156">
        <f t="shared" si="31"/>
        <v>21</v>
      </c>
      <c r="AA13" s="156">
        <f t="shared" si="31"/>
        <v>22</v>
      </c>
      <c r="AB13" s="156">
        <f t="shared" si="31"/>
        <v>23</v>
      </c>
      <c r="AC13" s="156">
        <f t="shared" si="31"/>
        <v>24</v>
      </c>
      <c r="AD13" s="156">
        <f t="shared" si="31"/>
        <v>25</v>
      </c>
      <c r="AE13" s="156">
        <f t="shared" si="31"/>
        <v>26</v>
      </c>
      <c r="AF13" s="156">
        <f t="shared" si="31"/>
        <v>27</v>
      </c>
      <c r="AG13" s="156">
        <f t="shared" si="31"/>
        <v>28</v>
      </c>
      <c r="AH13" s="156">
        <f t="shared" si="31"/>
        <v>29</v>
      </c>
      <c r="AI13" s="156">
        <f t="shared" si="31"/>
        <v>30</v>
      </c>
      <c r="AJ13" s="156">
        <f t="shared" si="31"/>
        <v>31</v>
      </c>
      <c r="AK13" s="156">
        <f t="shared" si="31"/>
        <v>1</v>
      </c>
      <c r="AL13" s="156">
        <f t="shared" si="31"/>
        <v>2</v>
      </c>
      <c r="AM13" s="156">
        <f t="shared" si="31"/>
        <v>3</v>
      </c>
      <c r="AN13" s="156">
        <f t="shared" si="31"/>
        <v>4</v>
      </c>
      <c r="AO13" s="156">
        <f t="shared" ref="AO13:AQ13" si="32">DAY(AN13+1)</f>
        <v>5</v>
      </c>
      <c r="AP13" s="156">
        <f t="shared" si="32"/>
        <v>6</v>
      </c>
      <c r="AQ13" s="156">
        <f t="shared" si="32"/>
        <v>7</v>
      </c>
    </row>
    <row r="14" spans="2:43" ht="23.4" x14ac:dyDescent="0.45">
      <c r="B14" s="167" t="s">
        <v>589</v>
      </c>
      <c r="C14" s="157"/>
      <c r="D14" s="157"/>
      <c r="E14" s="157"/>
      <c r="F14" s="157"/>
      <c r="G14" s="157"/>
      <c r="H14" s="157"/>
      <c r="I14" s="158"/>
      <c r="J14" s="158"/>
      <c r="K14" s="158"/>
      <c r="L14" s="158"/>
      <c r="M14" s="158"/>
      <c r="N14" s="158"/>
      <c r="O14" s="158"/>
      <c r="P14" s="158"/>
      <c r="Q14" s="158"/>
      <c r="R14" s="158"/>
      <c r="S14" s="158"/>
      <c r="T14" s="158"/>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9"/>
    </row>
    <row r="15" spans="2:43" ht="24" thickBot="1" x14ac:dyDescent="0.5">
      <c r="B15" s="168" t="s">
        <v>576</v>
      </c>
      <c r="C15" s="160"/>
      <c r="D15" s="160"/>
      <c r="E15" s="161"/>
      <c r="F15" s="160"/>
      <c r="G15" s="160"/>
      <c r="H15" s="161"/>
      <c r="I15" s="160"/>
      <c r="J15" s="160"/>
      <c r="K15" s="160"/>
      <c r="L15" s="160"/>
      <c r="M15" s="160"/>
      <c r="N15" s="160"/>
      <c r="O15" s="160"/>
      <c r="P15" s="160"/>
      <c r="Q15" s="160"/>
      <c r="R15" s="160"/>
      <c r="S15" s="160"/>
      <c r="T15" s="160"/>
      <c r="U15" s="160"/>
      <c r="V15" s="161"/>
      <c r="W15" s="161"/>
      <c r="X15" s="160"/>
      <c r="Y15" s="160"/>
      <c r="Z15" s="160"/>
      <c r="AA15" s="160"/>
      <c r="AB15" s="160"/>
      <c r="AC15" s="160"/>
      <c r="AD15" s="160"/>
      <c r="AE15" s="160"/>
      <c r="AF15" s="160"/>
      <c r="AG15" s="160"/>
      <c r="AH15" s="160"/>
      <c r="AI15" s="160"/>
      <c r="AJ15" s="160"/>
      <c r="AK15" s="160"/>
      <c r="AL15" s="160"/>
      <c r="AM15" s="160"/>
      <c r="AN15" s="160"/>
      <c r="AO15" s="160"/>
      <c r="AP15" s="160"/>
      <c r="AQ15" s="162"/>
    </row>
    <row r="16" spans="2:43" ht="23.4" x14ac:dyDescent="0.45">
      <c r="B16" s="165" t="s">
        <v>590</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4"/>
    </row>
    <row r="17" spans="2:43" ht="24" thickBot="1" x14ac:dyDescent="0.5">
      <c r="B17" s="166" t="s">
        <v>591</v>
      </c>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2"/>
    </row>
    <row r="19" spans="2:43" ht="23.4" x14ac:dyDescent="0.45">
      <c r="B19" s="151" t="s">
        <v>584</v>
      </c>
      <c r="C19" s="142"/>
    </row>
    <row r="20" spans="2:43" ht="23.4" x14ac:dyDescent="0.45">
      <c r="B20" s="151" t="s">
        <v>585</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3" t="s">
        <v>503</v>
      </c>
    </row>
    <row r="3" spans="1:2" x14ac:dyDescent="0.3">
      <c r="B3" s="34"/>
    </row>
    <row r="4" spans="1:2" ht="18" x14ac:dyDescent="0.35">
      <c r="B4" s="35" t="s">
        <v>504</v>
      </c>
    </row>
    <row r="5" spans="1:2" x14ac:dyDescent="0.3">
      <c r="B5" s="34"/>
    </row>
    <row r="6" spans="1:2" x14ac:dyDescent="0.3">
      <c r="B6" s="34"/>
    </row>
    <row r="7" spans="1:2" ht="77.400000000000006" x14ac:dyDescent="0.3">
      <c r="A7" s="36">
        <v>1</v>
      </c>
      <c r="B7" s="37" t="s">
        <v>505</v>
      </c>
    </row>
    <row r="8" spans="1:2" ht="25.8" x14ac:dyDescent="0.3">
      <c r="A8" s="36"/>
      <c r="B8" s="37"/>
    </row>
    <row r="9" spans="1:2" ht="77.400000000000006" x14ac:dyDescent="0.3">
      <c r="A9" s="36">
        <v>2</v>
      </c>
      <c r="B9" s="37" t="s">
        <v>506</v>
      </c>
    </row>
    <row r="10" spans="1:2" ht="25.8" x14ac:dyDescent="0.3">
      <c r="A10" s="36"/>
      <c r="B10" s="37"/>
    </row>
    <row r="11" spans="1:2" ht="25.8" x14ac:dyDescent="0.3">
      <c r="A11" s="36">
        <v>3</v>
      </c>
      <c r="B11" s="37" t="s">
        <v>507</v>
      </c>
    </row>
    <row r="12" spans="1:2" ht="25.8" x14ac:dyDescent="0.3">
      <c r="A12" s="36"/>
      <c r="B12" s="37"/>
    </row>
    <row r="13" spans="1:2" ht="77.400000000000006" x14ac:dyDescent="0.3">
      <c r="A13" s="36">
        <v>4</v>
      </c>
      <c r="B13" s="37" t="s">
        <v>508</v>
      </c>
    </row>
    <row r="14" spans="1:2" ht="25.8" x14ac:dyDescent="0.3">
      <c r="A14" s="36"/>
      <c r="B14" s="37"/>
    </row>
    <row r="15" spans="1:2" ht="77.400000000000006" x14ac:dyDescent="0.3">
      <c r="A15" s="36">
        <v>5</v>
      </c>
      <c r="B15" s="37" t="s">
        <v>509</v>
      </c>
    </row>
    <row r="16" spans="1:2" ht="25.8" x14ac:dyDescent="0.3">
      <c r="A16" s="36"/>
      <c r="B16" s="37"/>
    </row>
    <row r="17" spans="1:2" ht="77.400000000000006" x14ac:dyDescent="0.3">
      <c r="A17" s="36">
        <v>6</v>
      </c>
      <c r="B17" s="37" t="s">
        <v>510</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511</v>
      </c>
    </row>
    <row r="2" spans="1:11" x14ac:dyDescent="0.3">
      <c r="B2" s="38"/>
      <c r="C2" s="218" t="s">
        <v>512</v>
      </c>
      <c r="D2" s="218"/>
      <c r="F2" s="218" t="s">
        <v>513</v>
      </c>
      <c r="G2" s="218"/>
    </row>
    <row r="3" spans="1:11" x14ac:dyDescent="0.3">
      <c r="B3" s="38"/>
      <c r="C3" s="3" t="s">
        <v>514</v>
      </c>
      <c r="D3" s="3" t="s">
        <v>515</v>
      </c>
      <c r="E3" s="3"/>
      <c r="F3" s="3" t="s">
        <v>516</v>
      </c>
      <c r="G3" s="3" t="s">
        <v>517</v>
      </c>
      <c r="I3" s="219" t="s">
        <v>518</v>
      </c>
      <c r="J3" s="219"/>
      <c r="K3" s="219"/>
    </row>
    <row r="4" spans="1:11" x14ac:dyDescent="0.3">
      <c r="A4" s="3">
        <v>1</v>
      </c>
      <c r="B4" s="38" t="s">
        <v>519</v>
      </c>
      <c r="C4" s="41">
        <v>10.9</v>
      </c>
      <c r="D4" s="41">
        <v>18.100000000000001</v>
      </c>
      <c r="E4" s="3"/>
      <c r="F4" s="41">
        <v>2.1</v>
      </c>
      <c r="G4" s="41">
        <v>10.199999999999999</v>
      </c>
      <c r="I4" s="219"/>
      <c r="J4" s="219"/>
      <c r="K4" s="219"/>
    </row>
    <row r="5" spans="1:11" x14ac:dyDescent="0.3">
      <c r="A5" s="3"/>
      <c r="B5" s="38"/>
    </row>
    <row r="6" spans="1:11" x14ac:dyDescent="0.3">
      <c r="A6" s="3">
        <v>2</v>
      </c>
      <c r="B6" s="34" t="s">
        <v>520</v>
      </c>
      <c r="C6" s="42" t="s">
        <v>521</v>
      </c>
      <c r="D6" s="42" t="s">
        <v>521</v>
      </c>
      <c r="E6" s="3"/>
      <c r="F6" s="42" t="s">
        <v>521</v>
      </c>
      <c r="G6" s="42" t="s">
        <v>521</v>
      </c>
    </row>
    <row r="7" spans="1:11" x14ac:dyDescent="0.3">
      <c r="A7" s="3"/>
      <c r="B7" s="38"/>
    </row>
    <row r="8" spans="1:11" ht="28.8" x14ac:dyDescent="0.3">
      <c r="A8" s="3">
        <v>3</v>
      </c>
      <c r="B8" s="38" t="s">
        <v>523</v>
      </c>
      <c r="C8" s="43">
        <f>(C4*VLOOKUP(C6,$D$31:$G$33,2,FALSE)/113)+(VLOOKUP(C6,$D$31:$G$33,3,FALSE)-72)</f>
        <v>10.082300884955755</v>
      </c>
      <c r="D8" s="43">
        <f>(D4*VLOOKUP(D6,$D$31:$G$33,2,FALSE)/113)+(VLOOKUP(D6,$D$31:$G$33,3,FALSE)-72)</f>
        <v>17.600884955752218</v>
      </c>
      <c r="E8" s="44"/>
      <c r="F8" s="43">
        <f>(F4*VLOOKUP(F6,$D$31:$G$33,2,FALSE)/113)+(VLOOKUP(F6,$D$31:$G$33,3,FALSE)-72)</f>
        <v>0.89292035398230363</v>
      </c>
      <c r="G8" s="43">
        <f>(G4*VLOOKUP(G6,$D$31:$G$33,2,FALSE)/113)+(VLOOKUP(G6,$D$31:$G$33,3,FALSE)-72)</f>
        <v>9.3513274336283203</v>
      </c>
      <c r="I8" s="45" t="s">
        <v>524</v>
      </c>
    </row>
    <row r="9" spans="1:11" x14ac:dyDescent="0.3">
      <c r="A9" s="3"/>
      <c r="B9" s="38"/>
      <c r="C9" s="45"/>
      <c r="D9" s="45"/>
      <c r="E9" s="45"/>
      <c r="F9" s="45"/>
      <c r="G9" s="45"/>
    </row>
    <row r="10" spans="1:11" ht="28.8" x14ac:dyDescent="0.3">
      <c r="A10" s="3">
        <v>4</v>
      </c>
      <c r="B10" s="38" t="s">
        <v>525</v>
      </c>
      <c r="C10" s="43">
        <f>IF(C8&lt;=D8,C8,IF(C8-D8&gt;10,D8+10,C8))</f>
        <v>10.082300884955755</v>
      </c>
      <c r="D10" s="43">
        <f>IF(D8&lt;=C8,D8,IF(D8-C8&gt;10,C8+10,D8))</f>
        <v>17.600884955752218</v>
      </c>
      <c r="E10" s="45"/>
      <c r="F10" s="43">
        <f>IF(F8&lt;=G8,F8,IF(F8-G8&gt;10,G8+10,F8))</f>
        <v>0.89292035398230363</v>
      </c>
      <c r="G10" s="43">
        <f>IF(G8&lt;=F8,G8,IF(G8-F8&gt;10,F8+10,G8))</f>
        <v>9.3513274336283203</v>
      </c>
      <c r="J10" s="46"/>
    </row>
    <row r="11" spans="1:11" x14ac:dyDescent="0.3">
      <c r="A11" s="3"/>
      <c r="B11" s="38"/>
      <c r="C11" s="45"/>
      <c r="D11" s="45"/>
      <c r="E11" s="45"/>
      <c r="F11" s="45"/>
      <c r="G11" s="45"/>
    </row>
    <row r="12" spans="1:11" ht="43.2" x14ac:dyDescent="0.3">
      <c r="A12" s="3">
        <v>5</v>
      </c>
      <c r="B12" s="38" t="s">
        <v>526</v>
      </c>
      <c r="C12" s="43">
        <f>ROUND(0.9*C10,0)</f>
        <v>9</v>
      </c>
      <c r="D12" s="43">
        <f>ROUND(0.9*D10,0)</f>
        <v>16</v>
      </c>
      <c r="E12" s="44"/>
      <c r="F12" s="43">
        <f>ROUND(0.9*F10,0)</f>
        <v>1</v>
      </c>
      <c r="G12" s="43">
        <f>ROUND(0.9*G10,0)</f>
        <v>8</v>
      </c>
    </row>
    <row r="13" spans="1:11" ht="15" thickBot="1" x14ac:dyDescent="0.35">
      <c r="A13" s="3"/>
      <c r="B13" s="38"/>
      <c r="C13" s="45"/>
      <c r="D13" s="45"/>
      <c r="E13" s="45"/>
      <c r="F13" s="45"/>
      <c r="G13" s="45"/>
    </row>
    <row r="14" spans="1:11" ht="33.75" customHeight="1" thickBot="1" x14ac:dyDescent="0.35">
      <c r="A14" s="3">
        <v>6</v>
      </c>
      <c r="B14" s="38" t="s">
        <v>527</v>
      </c>
      <c r="C14" s="47">
        <f>C12-MIN($C$12:$G$12)</f>
        <v>8</v>
      </c>
      <c r="D14" s="47">
        <f>D12-MIN($C$12:$G$12)</f>
        <v>15</v>
      </c>
      <c r="E14" s="48"/>
      <c r="F14" s="47">
        <f>F12-MIN($C$12:$G$12)</f>
        <v>0</v>
      </c>
      <c r="G14" s="47">
        <f>G12-MIN($C$12:$G$12)</f>
        <v>7</v>
      </c>
    </row>
    <row r="15" spans="1:11" x14ac:dyDescent="0.3">
      <c r="B15" s="38"/>
    </row>
    <row r="16" spans="1:11" x14ac:dyDescent="0.3">
      <c r="B16" s="38"/>
    </row>
    <row r="17" spans="2:9" ht="31.2" x14ac:dyDescent="0.3">
      <c r="C17" s="49" t="s">
        <v>528</v>
      </c>
      <c r="D17" s="50" t="s">
        <v>529</v>
      </c>
      <c r="E17" s="51" t="s">
        <v>530</v>
      </c>
      <c r="F17" s="50" t="s">
        <v>531</v>
      </c>
      <c r="G17" s="52" t="s">
        <v>532</v>
      </c>
      <c r="H17" s="50" t="s">
        <v>533</v>
      </c>
      <c r="I17" s="52" t="s">
        <v>534</v>
      </c>
    </row>
    <row r="18" spans="2:9" x14ac:dyDescent="0.3">
      <c r="B18" s="38"/>
    </row>
    <row r="19" spans="2:9" x14ac:dyDescent="0.3">
      <c r="B19" s="38"/>
    </row>
    <row r="20" spans="2:9" ht="39.75" customHeight="1" x14ac:dyDescent="0.3">
      <c r="B20" s="38"/>
      <c r="C20" s="53" t="s">
        <v>535</v>
      </c>
      <c r="D20" s="54" t="s">
        <v>529</v>
      </c>
      <c r="E20" s="49" t="s">
        <v>528</v>
      </c>
      <c r="F20" s="54" t="s">
        <v>531</v>
      </c>
      <c r="G20" s="51" t="s">
        <v>536</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537</v>
      </c>
    </row>
    <row r="29" spans="2:9" ht="15" thickBot="1" x14ac:dyDescent="0.35"/>
    <row r="30" spans="2:9" ht="15" thickBot="1" x14ac:dyDescent="0.35">
      <c r="D30" s="55" t="s">
        <v>538</v>
      </c>
      <c r="E30" s="56" t="s">
        <v>539</v>
      </c>
      <c r="F30" s="56" t="s">
        <v>540</v>
      </c>
      <c r="G30" s="57" t="s">
        <v>541</v>
      </c>
    </row>
    <row r="31" spans="2:9" x14ac:dyDescent="0.3">
      <c r="D31" s="58" t="s">
        <v>542</v>
      </c>
      <c r="E31" s="59">
        <v>124</v>
      </c>
      <c r="F31" s="60">
        <v>72.599999999999994</v>
      </c>
      <c r="G31" s="61">
        <f>F31-72</f>
        <v>0.59999999999999432</v>
      </c>
    </row>
    <row r="32" spans="2:9" x14ac:dyDescent="0.3">
      <c r="D32" s="62" t="s">
        <v>521</v>
      </c>
      <c r="E32" s="40">
        <v>118</v>
      </c>
      <c r="F32" s="63">
        <v>70.7</v>
      </c>
      <c r="G32" s="61">
        <f>F32-72</f>
        <v>-1.2999999999999972</v>
      </c>
    </row>
    <row r="33" spans="2:7" ht="15" thickBot="1" x14ac:dyDescent="0.35">
      <c r="D33" s="64" t="s">
        <v>522</v>
      </c>
      <c r="E33" s="65">
        <v>114</v>
      </c>
      <c r="F33" s="66">
        <v>68.7</v>
      </c>
      <c r="G33" s="67">
        <f>F33-72</f>
        <v>-3.2999999999999972</v>
      </c>
    </row>
    <row r="35" spans="2:7" x14ac:dyDescent="0.3">
      <c r="B35" s="68" t="s">
        <v>543</v>
      </c>
      <c r="C35" s="68" t="s">
        <v>544</v>
      </c>
      <c r="D35" s="68" t="s">
        <v>545</v>
      </c>
      <c r="E35" s="68" t="s">
        <v>546</v>
      </c>
    </row>
    <row r="36" spans="2:7" x14ac:dyDescent="0.3">
      <c r="B36" s="69" t="s">
        <v>10</v>
      </c>
      <c r="C36" s="8">
        <v>5.0999999999999996</v>
      </c>
      <c r="D36" s="8" t="s">
        <v>521</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rgb="FFFFFF00"/>
    <pageSetUpPr fitToPage="1"/>
  </sheetPr>
  <dimension ref="A1:P78"/>
  <sheetViews>
    <sheetView topLeftCell="B35" zoomScale="40" zoomScaleNormal="40" workbookViewId="0">
      <selection activeCell="H17" sqref="H17"/>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89" t="s">
        <v>5</v>
      </c>
      <c r="H1" s="189"/>
      <c r="I1" s="140"/>
      <c r="J1" s="139" t="s">
        <v>4</v>
      </c>
      <c r="K1" s="139" t="s">
        <v>3</v>
      </c>
      <c r="L1" s="139" t="s">
        <v>2</v>
      </c>
      <c r="M1" s="139" t="s">
        <v>1</v>
      </c>
      <c r="N1" s="76" t="s">
        <v>0</v>
      </c>
      <c r="O1" s="187" t="s">
        <v>6</v>
      </c>
      <c r="P1" s="190"/>
    </row>
    <row r="2" spans="1:16" ht="31.95" customHeight="1" x14ac:dyDescent="0.6">
      <c r="A2" s="79"/>
      <c r="B2" s="141">
        <v>44983</v>
      </c>
      <c r="C2" s="141">
        <v>45067</v>
      </c>
      <c r="D2" s="141">
        <v>45193</v>
      </c>
      <c r="E2" s="141">
        <v>45263</v>
      </c>
      <c r="F2" s="141"/>
      <c r="G2" s="191">
        <v>45291</v>
      </c>
      <c r="H2" s="191"/>
      <c r="I2" s="140"/>
      <c r="J2" s="141">
        <f>E2</f>
        <v>45263</v>
      </c>
      <c r="K2" s="141">
        <f>D2</f>
        <v>45193</v>
      </c>
      <c r="L2" s="141">
        <f>C2</f>
        <v>45067</v>
      </c>
      <c r="M2" s="141">
        <f>B2</f>
        <v>44983</v>
      </c>
      <c r="N2" s="79">
        <f>A2</f>
        <v>0</v>
      </c>
      <c r="O2" s="192"/>
      <c r="P2" s="187"/>
    </row>
    <row r="3" spans="1:16" ht="31.95" customHeight="1" x14ac:dyDescent="0.6">
      <c r="A3" s="79"/>
      <c r="B3" s="79"/>
      <c r="C3" s="79"/>
      <c r="D3" s="79"/>
      <c r="E3" s="79"/>
      <c r="F3" s="79"/>
      <c r="G3" s="79"/>
      <c r="H3" s="79"/>
      <c r="J3" s="79"/>
      <c r="K3" s="79"/>
      <c r="L3" s="79"/>
      <c r="M3" s="79"/>
      <c r="N3" s="79"/>
      <c r="O3" s="80"/>
    </row>
    <row r="4" spans="1:16" ht="31.95" customHeight="1" x14ac:dyDescent="0.6">
      <c r="E4" s="189" t="s">
        <v>43</v>
      </c>
      <c r="F4" s="189"/>
      <c r="G4" s="189"/>
      <c r="H4" s="189"/>
      <c r="I4" s="189"/>
      <c r="J4" s="189"/>
    </row>
    <row r="5" spans="1:16" ht="31.95" customHeight="1" thickBot="1" x14ac:dyDescent="0.65">
      <c r="A5" s="81"/>
      <c r="B5" s="76"/>
      <c r="C5" s="76"/>
      <c r="D5" s="76"/>
      <c r="E5" s="189" t="s">
        <v>209</v>
      </c>
      <c r="F5" s="189"/>
      <c r="G5" s="189"/>
      <c r="H5" s="189"/>
      <c r="I5" s="189"/>
      <c r="J5" s="189"/>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87"/>
      <c r="P8" s="187"/>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87"/>
      <c r="P10" s="187"/>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t="s">
        <v>50</v>
      </c>
      <c r="E12" s="76"/>
      <c r="F12" s="76"/>
      <c r="G12" s="76"/>
      <c r="H12" s="76"/>
      <c r="I12" s="76"/>
      <c r="J12" s="76"/>
      <c r="K12" s="81" t="s">
        <v>10</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t="s">
        <v>24</v>
      </c>
      <c r="E28" s="90"/>
      <c r="F28" s="76"/>
      <c r="G28" s="76"/>
      <c r="H28" s="76"/>
      <c r="I28" s="90"/>
      <c r="J28" s="76"/>
      <c r="K28" s="88" t="s">
        <v>23</v>
      </c>
      <c r="L28" s="92"/>
      <c r="M28" s="76"/>
      <c r="N28" s="89"/>
      <c r="O28" s="187"/>
      <c r="P28" s="18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87"/>
      <c r="P30" s="187"/>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87"/>
      <c r="P40" s="187"/>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6"/>
      <c r="H42" s="186"/>
      <c r="I42" s="90"/>
      <c r="J42" s="76"/>
      <c r="K42" s="76"/>
      <c r="L42" s="92"/>
      <c r="M42" s="76"/>
      <c r="N42" s="83"/>
      <c r="O42" s="187"/>
      <c r="P42" s="187"/>
    </row>
    <row r="43" spans="1:16" ht="31.95" customHeight="1" thickTop="1" thickBot="1" x14ac:dyDescent="0.65">
      <c r="A43" s="84"/>
      <c r="B43" s="76"/>
      <c r="C43" s="90"/>
      <c r="D43" s="76"/>
      <c r="E43" s="90"/>
      <c r="F43" s="76"/>
      <c r="G43" s="185" t="s">
        <v>8</v>
      </c>
      <c r="H43" s="185"/>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78</v>
      </c>
      <c r="E45" s="90"/>
      <c r="F45" s="76"/>
      <c r="G45" s="76"/>
      <c r="H45" s="76"/>
      <c r="I45" s="90"/>
      <c r="J45" s="76"/>
      <c r="K45" s="81" t="s">
        <v>61</v>
      </c>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86"/>
      <c r="H48" s="186"/>
      <c r="I48" s="90"/>
      <c r="J48" s="76"/>
      <c r="K48" s="92"/>
      <c r="L48" s="88" t="s">
        <v>83</v>
      </c>
      <c r="M48" s="76"/>
      <c r="N48" s="89"/>
    </row>
    <row r="49" spans="1:14" ht="31.95" customHeight="1" thickTop="1" thickBot="1" x14ac:dyDescent="0.65">
      <c r="A49" s="81"/>
      <c r="B49" s="90"/>
      <c r="C49" s="93"/>
      <c r="D49" s="90"/>
      <c r="E49" s="90"/>
      <c r="F49" s="76"/>
      <c r="G49" s="185" t="s">
        <v>9</v>
      </c>
      <c r="H49" s="185"/>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t="s">
        <v>67</v>
      </c>
      <c r="E61" s="76"/>
      <c r="F61" s="76"/>
      <c r="G61" s="76"/>
      <c r="H61" s="76"/>
      <c r="I61" s="76"/>
      <c r="J61" s="76"/>
      <c r="K61" s="88"/>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9" tint="-0.249977111117893"/>
    <pageSetUpPr fitToPage="1"/>
  </sheetPr>
  <dimension ref="A1:P78"/>
  <sheetViews>
    <sheetView zoomScale="40" zoomScaleNormal="40" workbookViewId="0">
      <selection activeCell="F15" sqref="F15"/>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89" t="s">
        <v>5</v>
      </c>
      <c r="H1" s="189"/>
      <c r="I1" s="140"/>
      <c r="J1" s="139" t="s">
        <v>4</v>
      </c>
      <c r="K1" s="139" t="s">
        <v>3</v>
      </c>
      <c r="L1" s="139" t="s">
        <v>2</v>
      </c>
      <c r="M1" s="139" t="s">
        <v>1</v>
      </c>
      <c r="N1" s="139" t="s">
        <v>0</v>
      </c>
      <c r="O1" s="187" t="s">
        <v>6</v>
      </c>
      <c r="P1" s="190"/>
    </row>
    <row r="2" spans="1:16" ht="31.95" customHeight="1" x14ac:dyDescent="0.6">
      <c r="A2" s="141">
        <v>44990</v>
      </c>
      <c r="B2" s="141">
        <v>45046</v>
      </c>
      <c r="C2" s="141">
        <v>45088</v>
      </c>
      <c r="D2" s="141">
        <v>45193</v>
      </c>
      <c r="E2" s="141">
        <v>45263</v>
      </c>
      <c r="F2" s="141"/>
      <c r="G2" s="191">
        <v>45291</v>
      </c>
      <c r="H2" s="191"/>
      <c r="I2" s="140"/>
      <c r="J2" s="141">
        <f>E2</f>
        <v>45263</v>
      </c>
      <c r="K2" s="141">
        <f>D2</f>
        <v>45193</v>
      </c>
      <c r="L2" s="141">
        <f>C2</f>
        <v>45088</v>
      </c>
      <c r="M2" s="141">
        <f>B2</f>
        <v>45046</v>
      </c>
      <c r="N2" s="141">
        <f>A2</f>
        <v>44990</v>
      </c>
      <c r="O2" s="192"/>
      <c r="P2" s="187"/>
    </row>
    <row r="3" spans="1:16" ht="31.95" customHeight="1" x14ac:dyDescent="0.6">
      <c r="A3" s="79"/>
      <c r="B3" s="79"/>
      <c r="C3" s="79"/>
      <c r="D3" s="79"/>
      <c r="E3" s="79"/>
      <c r="F3" s="79"/>
      <c r="G3" s="79"/>
      <c r="H3" s="79"/>
      <c r="J3" s="79"/>
      <c r="K3" s="79"/>
      <c r="L3" s="79"/>
      <c r="M3" s="79"/>
      <c r="N3" s="79"/>
      <c r="O3" s="80"/>
    </row>
    <row r="4" spans="1:16" ht="39.6" customHeight="1" x14ac:dyDescent="0.6">
      <c r="D4" s="188" t="s">
        <v>42</v>
      </c>
      <c r="E4" s="188"/>
      <c r="F4" s="188"/>
      <c r="G4" s="188"/>
      <c r="H4" s="188"/>
      <c r="I4" s="188"/>
      <c r="J4" s="188"/>
      <c r="K4" s="188"/>
    </row>
    <row r="5" spans="1:16" ht="39.6" customHeight="1" thickBot="1" x14ac:dyDescent="0.65">
      <c r="A5" s="81" t="s">
        <v>45</v>
      </c>
      <c r="B5" s="76"/>
      <c r="C5" s="76"/>
      <c r="D5" s="188" t="s">
        <v>7</v>
      </c>
      <c r="E5" s="188"/>
      <c r="F5" s="188"/>
      <c r="G5" s="188"/>
      <c r="H5" s="188"/>
      <c r="I5" s="188"/>
      <c r="J5" s="188"/>
      <c r="K5" s="188"/>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t="s">
        <v>45</v>
      </c>
      <c r="D8" s="76"/>
      <c r="E8" s="87"/>
      <c r="F8" s="87"/>
      <c r="G8" s="87"/>
      <c r="H8" s="87"/>
      <c r="I8" s="87"/>
      <c r="J8" s="87"/>
      <c r="K8" s="76"/>
      <c r="L8" s="81" t="s">
        <v>28</v>
      </c>
      <c r="M8" s="92"/>
      <c r="N8" s="89"/>
      <c r="O8" s="187"/>
      <c r="P8" s="187"/>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6"/>
      <c r="E10" s="76"/>
      <c r="F10" s="76"/>
      <c r="G10" s="76"/>
      <c r="H10" s="76"/>
      <c r="I10" s="76"/>
      <c r="J10" s="76"/>
      <c r="K10" s="76"/>
      <c r="L10" s="92"/>
      <c r="M10" s="88" t="s">
        <v>28</v>
      </c>
      <c r="N10" s="83"/>
      <c r="O10" s="187"/>
      <c r="P10" s="187"/>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t="s">
        <v>73</v>
      </c>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t="s">
        <v>10</v>
      </c>
      <c r="D24" s="90"/>
      <c r="E24" s="90"/>
      <c r="F24" s="76"/>
      <c r="G24" s="76"/>
      <c r="H24" s="76"/>
      <c r="I24" s="90"/>
      <c r="J24" s="76"/>
      <c r="K24" s="92"/>
      <c r="L24" s="98" t="s">
        <v>25</v>
      </c>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90"/>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84"/>
      <c r="E28" s="90"/>
      <c r="F28" s="76"/>
      <c r="G28" s="76"/>
      <c r="H28" s="76"/>
      <c r="I28" s="90"/>
      <c r="J28" s="76"/>
      <c r="K28" s="88"/>
      <c r="L28" s="92"/>
      <c r="M28" s="76"/>
      <c r="N28" s="89"/>
      <c r="O28" s="187"/>
      <c r="P28" s="187"/>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87"/>
      <c r="P30" s="187"/>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t="s">
        <v>56</v>
      </c>
      <c r="D32" s="92"/>
      <c r="E32" s="90"/>
      <c r="F32" s="76"/>
      <c r="G32" s="76"/>
      <c r="H32" s="76"/>
      <c r="I32" s="90"/>
      <c r="J32" s="76"/>
      <c r="K32" s="76"/>
      <c r="L32" s="88" t="s">
        <v>99</v>
      </c>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t="s">
        <v>20</v>
      </c>
      <c r="D40" s="76"/>
      <c r="E40" s="90"/>
      <c r="F40" s="76"/>
      <c r="G40" s="76"/>
      <c r="H40" s="76"/>
      <c r="I40" s="90"/>
      <c r="J40" s="76"/>
      <c r="K40" s="76"/>
      <c r="L40" s="81" t="s">
        <v>48</v>
      </c>
      <c r="M40" s="92"/>
      <c r="N40" s="89"/>
      <c r="O40" s="187"/>
      <c r="P40" s="187"/>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86"/>
      <c r="H42" s="186"/>
      <c r="I42" s="90"/>
      <c r="J42" s="76"/>
      <c r="K42" s="76"/>
      <c r="L42" s="92"/>
      <c r="M42" s="88" t="s">
        <v>48</v>
      </c>
      <c r="N42" s="83"/>
      <c r="O42" s="187"/>
      <c r="P42" s="187"/>
    </row>
    <row r="43" spans="1:16" ht="31.95" customHeight="1" thickTop="1" thickBot="1" x14ac:dyDescent="0.65">
      <c r="A43" s="84" t="s">
        <v>32</v>
      </c>
      <c r="B43" s="93"/>
      <c r="C43" s="90"/>
      <c r="D43" s="76"/>
      <c r="E43" s="90"/>
      <c r="F43" s="76"/>
      <c r="G43" s="185" t="s">
        <v>8</v>
      </c>
      <c r="H43" s="185"/>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81"/>
      <c r="E45" s="90"/>
      <c r="F45" s="76"/>
      <c r="G45" s="76"/>
      <c r="H45" s="76"/>
      <c r="I45" s="90"/>
      <c r="J45" s="76"/>
      <c r="K45" s="81"/>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t="s">
        <v>29</v>
      </c>
      <c r="D48" s="90"/>
      <c r="E48" s="90"/>
      <c r="F48" s="76"/>
      <c r="G48" s="186"/>
      <c r="H48" s="186"/>
      <c r="I48" s="90"/>
      <c r="J48" s="76"/>
      <c r="K48" s="92"/>
      <c r="L48" s="88" t="s">
        <v>47</v>
      </c>
      <c r="M48" s="92"/>
      <c r="N48" s="89"/>
    </row>
    <row r="49" spans="1:14" ht="31.95" customHeight="1" thickTop="1" thickBot="1" x14ac:dyDescent="0.65">
      <c r="A49" s="81" t="s">
        <v>29</v>
      </c>
      <c r="B49" s="90"/>
      <c r="C49" s="93"/>
      <c r="D49" s="90"/>
      <c r="E49" s="90"/>
      <c r="F49" s="76"/>
      <c r="G49" s="185" t="s">
        <v>9</v>
      </c>
      <c r="H49" s="185"/>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t="s">
        <v>105</v>
      </c>
      <c r="D56" s="90"/>
      <c r="E56" s="76"/>
      <c r="F56" s="76"/>
      <c r="G56" s="76"/>
      <c r="H56" s="76"/>
      <c r="I56" s="76"/>
      <c r="J56" s="76"/>
      <c r="K56" s="92"/>
      <c r="L56" s="81" t="s">
        <v>61</v>
      </c>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c r="E61" s="76"/>
      <c r="F61" s="76"/>
      <c r="G61" s="76"/>
      <c r="H61" s="76"/>
      <c r="I61" s="76"/>
      <c r="J61" s="76"/>
      <c r="K61" s="88"/>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t="s">
        <v>64</v>
      </c>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9" tint="-0.249977111117893"/>
    <pageSetUpPr fitToPage="1"/>
  </sheetPr>
  <dimension ref="A1:P78"/>
  <sheetViews>
    <sheetView zoomScale="40" zoomScaleNormal="40" workbookViewId="0">
      <selection activeCell="J12" sqref="J12"/>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89" t="s">
        <v>5</v>
      </c>
      <c r="H1" s="189"/>
      <c r="I1" s="140"/>
      <c r="J1" s="139" t="s">
        <v>4</v>
      </c>
      <c r="K1" s="139" t="s">
        <v>3</v>
      </c>
      <c r="L1" s="139" t="s">
        <v>2</v>
      </c>
      <c r="M1" s="139" t="s">
        <v>1</v>
      </c>
      <c r="N1" s="139" t="s">
        <v>0</v>
      </c>
      <c r="O1" s="187" t="s">
        <v>6</v>
      </c>
      <c r="P1" s="190"/>
    </row>
    <row r="2" spans="1:16" ht="31.95" customHeight="1" x14ac:dyDescent="0.6">
      <c r="A2" s="141">
        <v>44990</v>
      </c>
      <c r="B2" s="141">
        <v>45046</v>
      </c>
      <c r="C2" s="141">
        <v>45088</v>
      </c>
      <c r="D2" s="141">
        <v>45193</v>
      </c>
      <c r="E2" s="141">
        <v>45263</v>
      </c>
      <c r="F2" s="141"/>
      <c r="G2" s="191">
        <v>45291</v>
      </c>
      <c r="H2" s="191"/>
      <c r="I2" s="140"/>
      <c r="J2" s="141">
        <f>E2</f>
        <v>45263</v>
      </c>
      <c r="K2" s="141">
        <f>D2</f>
        <v>45193</v>
      </c>
      <c r="L2" s="141">
        <f>C2</f>
        <v>45088</v>
      </c>
      <c r="M2" s="141">
        <f>B2</f>
        <v>45046</v>
      </c>
      <c r="N2" s="141">
        <f>A2</f>
        <v>44990</v>
      </c>
      <c r="O2" s="192"/>
      <c r="P2" s="187"/>
    </row>
    <row r="3" spans="1:16" ht="31.95" customHeight="1" x14ac:dyDescent="0.6">
      <c r="A3" s="79"/>
      <c r="B3" s="79"/>
      <c r="C3" s="79"/>
      <c r="D3" s="79"/>
      <c r="E3" s="79"/>
      <c r="F3" s="79"/>
      <c r="G3" s="79"/>
      <c r="H3" s="79"/>
      <c r="J3" s="79"/>
      <c r="K3" s="79"/>
      <c r="L3" s="79"/>
      <c r="M3" s="79"/>
      <c r="N3" s="79"/>
      <c r="O3" s="80"/>
    </row>
    <row r="4" spans="1:16" ht="31.95" customHeight="1" x14ac:dyDescent="0.6">
      <c r="D4" s="188" t="s">
        <v>41</v>
      </c>
      <c r="E4" s="188"/>
      <c r="F4" s="188"/>
      <c r="G4" s="188"/>
      <c r="H4" s="188"/>
      <c r="I4" s="188"/>
      <c r="J4" s="188"/>
      <c r="K4" s="188"/>
    </row>
    <row r="5" spans="1:16" ht="31.95" customHeight="1" thickBot="1" x14ac:dyDescent="0.65">
      <c r="A5" s="81" t="s">
        <v>19</v>
      </c>
      <c r="B5" s="76"/>
      <c r="C5" s="76"/>
      <c r="D5" s="188" t="s">
        <v>210</v>
      </c>
      <c r="E5" s="188"/>
      <c r="F5" s="188"/>
      <c r="G5" s="188"/>
      <c r="H5" s="188"/>
      <c r="I5" s="188"/>
      <c r="J5" s="188"/>
      <c r="K5" s="188"/>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t="s">
        <v>58</v>
      </c>
      <c r="D8" s="76"/>
      <c r="E8" s="87"/>
      <c r="F8" s="87"/>
      <c r="G8" s="87"/>
      <c r="H8" s="87"/>
      <c r="I8" s="87"/>
      <c r="J8" s="87"/>
      <c r="K8" s="76"/>
      <c r="L8" s="81" t="s">
        <v>64</v>
      </c>
      <c r="M8" s="92"/>
      <c r="N8" s="89"/>
      <c r="O8" s="187"/>
      <c r="P8" s="187"/>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6"/>
      <c r="E10" s="76"/>
      <c r="F10" s="76"/>
      <c r="G10" s="76"/>
      <c r="H10" s="76"/>
      <c r="I10" s="76"/>
      <c r="J10" s="76"/>
      <c r="K10" s="76"/>
      <c r="L10" s="92"/>
      <c r="M10" s="88" t="s">
        <v>64</v>
      </c>
      <c r="N10" s="83"/>
      <c r="O10" s="187"/>
      <c r="P10" s="187"/>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t="s">
        <v>62</v>
      </c>
      <c r="D16" s="90"/>
      <c r="E16" s="76"/>
      <c r="F16" s="76"/>
      <c r="G16" s="76"/>
      <c r="H16" s="76"/>
      <c r="I16" s="76"/>
      <c r="J16" s="76"/>
      <c r="K16" s="92"/>
      <c r="L16" s="88" t="s">
        <v>31</v>
      </c>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t="s">
        <v>33</v>
      </c>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c r="E28" s="90"/>
      <c r="F28" s="76"/>
      <c r="G28" s="76"/>
      <c r="H28" s="76"/>
      <c r="I28" s="90"/>
      <c r="J28" s="76"/>
      <c r="K28" s="88"/>
      <c r="L28" s="92"/>
      <c r="M28" s="76"/>
      <c r="N28" s="89"/>
      <c r="O28" s="187"/>
      <c r="P28" s="187"/>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87"/>
      <c r="P30" s="187"/>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t="s">
        <v>57</v>
      </c>
      <c r="D32" s="92"/>
      <c r="E32" s="90"/>
      <c r="F32" s="76"/>
      <c r="G32" s="76"/>
      <c r="H32" s="76"/>
      <c r="I32" s="90"/>
      <c r="J32" s="76"/>
      <c r="K32" s="76"/>
      <c r="L32" s="88" t="s">
        <v>61</v>
      </c>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t="s">
        <v>23</v>
      </c>
      <c r="D40" s="76"/>
      <c r="E40" s="90"/>
      <c r="F40" s="76"/>
      <c r="G40" s="76"/>
      <c r="H40" s="76"/>
      <c r="I40" s="90"/>
      <c r="J40" s="76"/>
      <c r="K40" s="76"/>
      <c r="L40" s="81" t="s">
        <v>32</v>
      </c>
      <c r="M40" s="92"/>
      <c r="N40" s="89"/>
      <c r="O40" s="187"/>
      <c r="P40" s="187"/>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86"/>
      <c r="H42" s="186"/>
      <c r="I42" s="90"/>
      <c r="J42" s="76"/>
      <c r="K42" s="76"/>
      <c r="L42" s="92"/>
      <c r="M42" s="88" t="s">
        <v>108</v>
      </c>
      <c r="N42" s="83"/>
      <c r="O42" s="187"/>
      <c r="P42" s="187"/>
    </row>
    <row r="43" spans="1:16" ht="31.95" customHeight="1" thickTop="1" thickBot="1" x14ac:dyDescent="0.65">
      <c r="A43" s="107" t="s">
        <v>115</v>
      </c>
      <c r="B43" s="93"/>
      <c r="C43" s="90"/>
      <c r="D43" s="76"/>
      <c r="E43" s="90"/>
      <c r="F43" s="76"/>
      <c r="G43" s="185" t="s">
        <v>8</v>
      </c>
      <c r="H43" s="185"/>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81"/>
      <c r="E45" s="90"/>
      <c r="F45" s="76"/>
      <c r="G45" s="76"/>
      <c r="H45" s="76"/>
      <c r="I45" s="90"/>
      <c r="J45" s="76"/>
      <c r="K45" s="81" t="s">
        <v>66</v>
      </c>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t="s">
        <v>72</v>
      </c>
      <c r="D48" s="90"/>
      <c r="E48" s="90"/>
      <c r="F48" s="76"/>
      <c r="G48" s="186"/>
      <c r="H48" s="186"/>
      <c r="I48" s="90"/>
      <c r="J48" s="76"/>
      <c r="K48" s="92"/>
      <c r="L48" s="88" t="s">
        <v>66</v>
      </c>
      <c r="M48" s="92"/>
      <c r="N48" s="89"/>
    </row>
    <row r="49" spans="1:14" ht="31.95" customHeight="1" thickTop="1" thickBot="1" x14ac:dyDescent="0.65">
      <c r="A49" s="81" t="s">
        <v>72</v>
      </c>
      <c r="B49" s="90"/>
      <c r="C49" s="93"/>
      <c r="D49" s="90"/>
      <c r="E49" s="90"/>
      <c r="F49" s="76"/>
      <c r="G49" s="185" t="s">
        <v>9</v>
      </c>
      <c r="H49" s="185"/>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t="s">
        <v>59</v>
      </c>
      <c r="D56" s="90"/>
      <c r="E56" s="76"/>
      <c r="F56" s="76"/>
      <c r="G56" s="76"/>
      <c r="H56" s="76"/>
      <c r="I56" s="76"/>
      <c r="J56" s="76"/>
      <c r="K56" s="92"/>
      <c r="L56" s="81" t="s">
        <v>45</v>
      </c>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c r="E61" s="76"/>
      <c r="F61" s="76"/>
      <c r="G61" s="76"/>
      <c r="H61" s="76"/>
      <c r="I61" s="76"/>
      <c r="J61" s="76"/>
      <c r="K61" s="88"/>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t="s">
        <v>80</v>
      </c>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rgb="FFFFFF00"/>
    <pageSetUpPr fitToPage="1"/>
  </sheetPr>
  <dimension ref="A1:P78"/>
  <sheetViews>
    <sheetView topLeftCell="B35" zoomScale="41" zoomScaleNormal="41" workbookViewId="0">
      <selection activeCell="G15" sqref="G15"/>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89" t="s">
        <v>5</v>
      </c>
      <c r="H1" s="189"/>
      <c r="I1" s="140"/>
      <c r="J1" s="139" t="s">
        <v>4</v>
      </c>
      <c r="K1" s="139" t="s">
        <v>3</v>
      </c>
      <c r="L1" s="139" t="s">
        <v>2</v>
      </c>
      <c r="M1" s="139" t="s">
        <v>1</v>
      </c>
      <c r="N1" s="76" t="s">
        <v>0</v>
      </c>
      <c r="O1" s="187" t="s">
        <v>6</v>
      </c>
      <c r="P1" s="190"/>
    </row>
    <row r="2" spans="1:16" ht="31.95" customHeight="1" x14ac:dyDescent="0.6">
      <c r="A2" s="79"/>
      <c r="B2" s="141">
        <v>44983</v>
      </c>
      <c r="C2" s="141">
        <v>45067</v>
      </c>
      <c r="D2" s="141">
        <v>45193</v>
      </c>
      <c r="E2" s="141">
        <v>45263</v>
      </c>
      <c r="F2" s="141"/>
      <c r="G2" s="191">
        <v>45291</v>
      </c>
      <c r="H2" s="191"/>
      <c r="I2" s="140"/>
      <c r="J2" s="141">
        <f>E2</f>
        <v>45263</v>
      </c>
      <c r="K2" s="141">
        <f>D2</f>
        <v>45193</v>
      </c>
      <c r="L2" s="141">
        <f>C2</f>
        <v>45067</v>
      </c>
      <c r="M2" s="141">
        <f>B2</f>
        <v>44983</v>
      </c>
      <c r="N2" s="79">
        <f>A2</f>
        <v>0</v>
      </c>
      <c r="O2" s="192"/>
      <c r="P2" s="187"/>
    </row>
    <row r="3" spans="1:16" ht="31.95" customHeight="1" x14ac:dyDescent="0.6">
      <c r="A3" s="79"/>
      <c r="B3" s="79"/>
      <c r="C3" s="79"/>
      <c r="D3" s="79"/>
      <c r="E3" s="79"/>
      <c r="F3" s="79"/>
      <c r="G3" s="79"/>
      <c r="H3" s="79"/>
      <c r="J3" s="79"/>
      <c r="K3" s="79"/>
      <c r="L3" s="79"/>
      <c r="M3" s="79"/>
      <c r="N3" s="79"/>
      <c r="O3" s="80"/>
    </row>
    <row r="4" spans="1:16" ht="39" customHeight="1" x14ac:dyDescent="0.6">
      <c r="D4" s="188" t="s">
        <v>40</v>
      </c>
      <c r="E4" s="188"/>
      <c r="F4" s="188"/>
      <c r="G4" s="188"/>
      <c r="H4" s="188"/>
      <c r="I4" s="188"/>
      <c r="J4" s="188"/>
    </row>
    <row r="5" spans="1:16" ht="39" customHeight="1" thickBot="1" x14ac:dyDescent="0.65">
      <c r="A5" s="81"/>
      <c r="C5" s="76"/>
      <c r="D5" s="188" t="s">
        <v>211</v>
      </c>
      <c r="E5" s="188"/>
      <c r="F5" s="188"/>
      <c r="G5" s="188"/>
      <c r="H5" s="188"/>
      <c r="I5" s="188"/>
      <c r="J5" s="188"/>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87"/>
      <c r="P8" s="187"/>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87"/>
      <c r="P10" s="187"/>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t="s">
        <v>16</v>
      </c>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t="s">
        <v>47</v>
      </c>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t="s">
        <v>31</v>
      </c>
      <c r="E28" s="90"/>
      <c r="F28" s="76"/>
      <c r="G28" s="76"/>
      <c r="H28" s="76"/>
      <c r="I28" s="90"/>
      <c r="J28" s="76"/>
      <c r="K28" s="88" t="s">
        <v>19</v>
      </c>
      <c r="L28" s="92"/>
      <c r="M28" s="76"/>
      <c r="N28" s="89"/>
      <c r="O28" s="187"/>
      <c r="P28" s="18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87"/>
      <c r="P30" s="187"/>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87"/>
      <c r="P40" s="187"/>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6"/>
      <c r="H42" s="186"/>
      <c r="I42" s="90"/>
      <c r="J42" s="76"/>
      <c r="K42" s="76"/>
      <c r="L42" s="92"/>
      <c r="M42" s="76"/>
      <c r="N42" s="83"/>
      <c r="O42" s="187"/>
      <c r="P42" s="187"/>
    </row>
    <row r="43" spans="1:16" ht="31.95" customHeight="1" thickTop="1" thickBot="1" x14ac:dyDescent="0.65">
      <c r="A43" s="84"/>
      <c r="B43" s="76"/>
      <c r="C43" s="90"/>
      <c r="D43" s="76"/>
      <c r="E43" s="90"/>
      <c r="F43" s="76"/>
      <c r="G43" s="185" t="s">
        <v>8</v>
      </c>
      <c r="H43" s="185"/>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86"/>
      <c r="H48" s="186"/>
      <c r="I48" s="90"/>
      <c r="J48" s="76"/>
      <c r="K48" s="92"/>
      <c r="L48" s="88" t="s">
        <v>97</v>
      </c>
      <c r="M48" s="76"/>
      <c r="N48" s="89"/>
    </row>
    <row r="49" spans="1:14" ht="31.95" customHeight="1" thickTop="1" thickBot="1" x14ac:dyDescent="0.65">
      <c r="A49" s="81"/>
      <c r="B49" s="90"/>
      <c r="C49" s="93"/>
      <c r="D49" s="90"/>
      <c r="E49" s="90"/>
      <c r="F49" s="76"/>
      <c r="G49" s="185" t="s">
        <v>9</v>
      </c>
      <c r="H49" s="185"/>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t="s">
        <v>61</v>
      </c>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1" zoomScale="40" zoomScaleNormal="40" workbookViewId="0">
      <selection activeCell="C40" sqref="C40"/>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189" t="s">
        <v>5</v>
      </c>
      <c r="H1" s="189"/>
      <c r="I1" s="140"/>
      <c r="J1" s="139" t="s">
        <v>4</v>
      </c>
      <c r="K1" s="139" t="s">
        <v>3</v>
      </c>
      <c r="L1" s="139" t="s">
        <v>2</v>
      </c>
      <c r="M1" s="76" t="s">
        <v>1</v>
      </c>
      <c r="N1" s="76" t="s">
        <v>0</v>
      </c>
      <c r="O1" s="187" t="s">
        <v>6</v>
      </c>
      <c r="P1" s="190"/>
    </row>
    <row r="2" spans="1:16" ht="31.95" customHeight="1" x14ac:dyDescent="0.6">
      <c r="A2" s="79"/>
      <c r="B2" s="79"/>
      <c r="C2" s="141">
        <v>45088</v>
      </c>
      <c r="D2" s="141">
        <v>45193</v>
      </c>
      <c r="E2" s="141">
        <v>45263</v>
      </c>
      <c r="F2" s="141"/>
      <c r="G2" s="191">
        <v>45291</v>
      </c>
      <c r="H2" s="191"/>
      <c r="I2" s="140"/>
      <c r="J2" s="141">
        <f>E2</f>
        <v>45263</v>
      </c>
      <c r="K2" s="141">
        <f>D2</f>
        <v>45193</v>
      </c>
      <c r="L2" s="141">
        <f>C2</f>
        <v>45088</v>
      </c>
      <c r="M2" s="79">
        <f>B2</f>
        <v>0</v>
      </c>
      <c r="N2" s="79">
        <f>A2</f>
        <v>0</v>
      </c>
      <c r="O2" s="192"/>
      <c r="P2" s="187"/>
    </row>
    <row r="3" spans="1:16" ht="31.95" customHeight="1" x14ac:dyDescent="0.6">
      <c r="A3" s="79"/>
      <c r="B3" s="79"/>
      <c r="C3" s="79"/>
      <c r="D3" s="79"/>
      <c r="E3" s="79"/>
      <c r="F3" s="79"/>
      <c r="G3" s="79"/>
      <c r="H3" s="79"/>
      <c r="J3" s="79"/>
      <c r="K3" s="79"/>
      <c r="L3" s="79"/>
      <c r="M3" s="79"/>
      <c r="N3" s="79"/>
      <c r="O3" s="80"/>
    </row>
    <row r="4" spans="1:16" ht="31.95" customHeight="1" x14ac:dyDescent="0.6">
      <c r="E4" s="188" t="s">
        <v>36</v>
      </c>
      <c r="F4" s="188"/>
      <c r="G4" s="188"/>
      <c r="H4" s="188"/>
      <c r="I4" s="188"/>
      <c r="J4" s="188"/>
    </row>
    <row r="5" spans="1:16" ht="31.95" customHeight="1" thickBot="1" x14ac:dyDescent="0.65">
      <c r="A5" s="81"/>
      <c r="B5" s="76"/>
      <c r="C5" s="76"/>
      <c r="D5" s="76"/>
      <c r="E5" s="188" t="s">
        <v>574</v>
      </c>
      <c r="F5" s="188"/>
      <c r="G5" s="188"/>
      <c r="H5" s="188"/>
      <c r="I5" s="188"/>
      <c r="J5" s="188"/>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87"/>
      <c r="P8" s="18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87"/>
      <c r="P10" s="18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184</v>
      </c>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c r="L28" s="92"/>
      <c r="M28" s="76"/>
      <c r="N28" s="89"/>
      <c r="O28" s="187"/>
      <c r="P28" s="18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87"/>
      <c r="P30" s="187"/>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87"/>
      <c r="P40" s="18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6"/>
      <c r="H42" s="186"/>
      <c r="I42" s="90"/>
      <c r="J42" s="76"/>
      <c r="K42" s="76"/>
      <c r="L42" s="92"/>
      <c r="M42" s="88"/>
      <c r="N42" s="83"/>
      <c r="O42" s="187"/>
      <c r="P42" s="187"/>
    </row>
    <row r="43" spans="1:16" ht="31.95" customHeight="1" thickTop="1" thickBot="1" x14ac:dyDescent="0.65">
      <c r="A43" s="84"/>
      <c r="B43" s="93"/>
      <c r="C43" s="90"/>
      <c r="D43" s="76"/>
      <c r="E43" s="90"/>
      <c r="F43" s="76"/>
      <c r="G43" s="185" t="s">
        <v>8</v>
      </c>
      <c r="H43" s="185"/>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573</v>
      </c>
      <c r="D48" s="90"/>
      <c r="E48" s="90"/>
      <c r="F48" s="76"/>
      <c r="G48" s="186"/>
      <c r="H48" s="186"/>
      <c r="I48" s="90"/>
      <c r="J48" s="76"/>
      <c r="K48" s="92"/>
      <c r="L48" s="88" t="s">
        <v>191</v>
      </c>
      <c r="M48" s="92"/>
      <c r="N48" s="89"/>
    </row>
    <row r="49" spans="1:14" ht="31.95" customHeight="1" thickTop="1" thickBot="1" x14ac:dyDescent="0.65">
      <c r="A49" s="81"/>
      <c r="B49" s="90"/>
      <c r="C49" s="93"/>
      <c r="D49" s="90"/>
      <c r="E49" s="90"/>
      <c r="F49" s="76"/>
      <c r="G49" s="185" t="s">
        <v>9</v>
      </c>
      <c r="H49" s="185"/>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rgb="FFFFFF00"/>
    <pageSetUpPr fitToPage="1"/>
  </sheetPr>
  <dimension ref="A1:AC78"/>
  <sheetViews>
    <sheetView topLeftCell="D1" zoomScale="40" zoomScaleNormal="40" workbookViewId="0">
      <selection activeCell="D67" sqref="D67"/>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52.5546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189" t="s">
        <v>5</v>
      </c>
      <c r="H1" s="189"/>
      <c r="I1" s="140"/>
      <c r="J1" s="139" t="s">
        <v>4</v>
      </c>
      <c r="K1" s="139" t="s">
        <v>3</v>
      </c>
      <c r="L1" s="76" t="s">
        <v>2</v>
      </c>
      <c r="M1" s="76" t="s">
        <v>1</v>
      </c>
      <c r="N1" s="76" t="s">
        <v>0</v>
      </c>
      <c r="O1" s="187" t="s">
        <v>6</v>
      </c>
      <c r="P1" s="190"/>
    </row>
    <row r="2" spans="1:16" ht="31.95" customHeight="1" x14ac:dyDescent="0.6">
      <c r="A2" s="79"/>
      <c r="B2" s="79"/>
      <c r="C2" s="79"/>
      <c r="D2" s="141">
        <v>45075</v>
      </c>
      <c r="E2" s="141">
        <v>45263</v>
      </c>
      <c r="F2" s="141"/>
      <c r="G2" s="191">
        <v>45291</v>
      </c>
      <c r="H2" s="191"/>
      <c r="I2" s="140"/>
      <c r="J2" s="141">
        <f>E2</f>
        <v>45263</v>
      </c>
      <c r="K2" s="141">
        <f>D2</f>
        <v>45075</v>
      </c>
      <c r="L2" s="79">
        <f>C2</f>
        <v>0</v>
      </c>
      <c r="M2" s="79">
        <f>B2</f>
        <v>0</v>
      </c>
      <c r="N2" s="79">
        <f>A2</f>
        <v>0</v>
      </c>
      <c r="O2" s="192"/>
      <c r="P2" s="187"/>
    </row>
    <row r="3" spans="1:16" ht="31.95" customHeight="1" x14ac:dyDescent="0.6">
      <c r="A3" s="79"/>
      <c r="B3" s="79"/>
      <c r="C3" s="79"/>
      <c r="D3" s="79"/>
      <c r="E3" s="79"/>
      <c r="F3" s="79"/>
      <c r="G3" s="79"/>
      <c r="H3" s="79"/>
      <c r="J3" s="79"/>
      <c r="K3" s="79"/>
      <c r="L3" s="79"/>
      <c r="M3" s="79"/>
      <c r="N3" s="79"/>
      <c r="O3" s="80"/>
    </row>
    <row r="4" spans="1:16" ht="31.95" customHeight="1" x14ac:dyDescent="0.6">
      <c r="E4" s="188" t="s">
        <v>37</v>
      </c>
      <c r="F4" s="188"/>
      <c r="G4" s="188"/>
      <c r="H4" s="188"/>
      <c r="I4" s="188"/>
      <c r="J4" s="188"/>
    </row>
    <row r="5" spans="1:16" ht="31.95" customHeight="1" thickBot="1" x14ac:dyDescent="0.65">
      <c r="A5" s="81"/>
      <c r="B5" s="76"/>
      <c r="C5" s="76"/>
      <c r="D5" s="76"/>
      <c r="E5" s="188" t="s">
        <v>214</v>
      </c>
      <c r="F5" s="188"/>
      <c r="G5" s="188"/>
      <c r="H5" s="188"/>
      <c r="I5" s="188"/>
      <c r="J5" s="188"/>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87"/>
      <c r="P8" s="18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87"/>
      <c r="P10" s="18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615</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c r="F21" s="76"/>
      <c r="G21" s="76"/>
      <c r="H21" s="76"/>
      <c r="I21" s="76"/>
      <c r="J21" s="81" t="s">
        <v>132</v>
      </c>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87"/>
      <c r="P28" s="187"/>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87"/>
      <c r="P30" s="187"/>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87"/>
      <c r="P40" s="18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6"/>
      <c r="H42" s="186"/>
      <c r="I42" s="90"/>
      <c r="J42" s="76"/>
      <c r="K42" s="76"/>
      <c r="L42" s="92"/>
      <c r="M42" s="88"/>
      <c r="N42" s="83"/>
      <c r="O42" s="187"/>
      <c r="P42" s="187"/>
    </row>
    <row r="43" spans="1:16" ht="31.95" customHeight="1" thickTop="1" thickBot="1" x14ac:dyDescent="0.65">
      <c r="A43" s="84"/>
      <c r="B43" s="93"/>
      <c r="C43" s="90"/>
      <c r="D43" s="76"/>
      <c r="E43" s="90"/>
      <c r="F43" s="76"/>
      <c r="G43" s="185" t="s">
        <v>8</v>
      </c>
      <c r="H43" s="185"/>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86"/>
      <c r="H48" s="186"/>
      <c r="I48" s="90"/>
      <c r="J48" s="76"/>
      <c r="K48" s="92"/>
      <c r="L48" s="88"/>
      <c r="M48" s="92"/>
      <c r="N48" s="89"/>
    </row>
    <row r="49" spans="1:14" ht="31.95" customHeight="1" thickTop="1" thickBot="1" x14ac:dyDescent="0.65">
      <c r="A49" s="81"/>
      <c r="B49" s="90"/>
      <c r="C49" s="93"/>
      <c r="D49" s="90"/>
      <c r="E49" s="90"/>
      <c r="F49" s="76"/>
      <c r="G49" s="185" t="s">
        <v>9</v>
      </c>
      <c r="H49" s="185"/>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182</v>
      </c>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theme="9" tint="-0.249977111117893"/>
    <pageSetUpPr fitToPage="1"/>
  </sheetPr>
  <dimension ref="A1:P78"/>
  <sheetViews>
    <sheetView topLeftCell="A19" zoomScale="40" zoomScaleNormal="40" workbookViewId="0">
      <selection activeCell="H65" sqref="H65"/>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189" t="s">
        <v>5</v>
      </c>
      <c r="H1" s="189"/>
      <c r="I1" s="140"/>
      <c r="J1" s="139" t="s">
        <v>4</v>
      </c>
      <c r="K1" s="139" t="s">
        <v>3</v>
      </c>
      <c r="L1" s="139" t="s">
        <v>2</v>
      </c>
      <c r="M1" s="139" t="s">
        <v>1</v>
      </c>
      <c r="N1" s="139" t="s">
        <v>0</v>
      </c>
      <c r="O1" s="195" t="s">
        <v>6</v>
      </c>
      <c r="P1" s="196"/>
    </row>
    <row r="2" spans="1:16" ht="31.95" customHeight="1" x14ac:dyDescent="0.6">
      <c r="A2" s="141">
        <v>44990</v>
      </c>
      <c r="B2" s="141">
        <v>45046</v>
      </c>
      <c r="C2" s="141">
        <v>45088</v>
      </c>
      <c r="D2" s="141">
        <v>45193</v>
      </c>
      <c r="E2" s="141">
        <v>45263</v>
      </c>
      <c r="F2" s="141"/>
      <c r="G2" s="191">
        <v>45291</v>
      </c>
      <c r="H2" s="191"/>
      <c r="I2" s="140"/>
      <c r="J2" s="141">
        <f>E2</f>
        <v>45263</v>
      </c>
      <c r="K2" s="141">
        <f>D2</f>
        <v>45193</v>
      </c>
      <c r="L2" s="141">
        <f>C2</f>
        <v>45088</v>
      </c>
      <c r="M2" s="141">
        <f>B2</f>
        <v>45046</v>
      </c>
      <c r="N2" s="141">
        <f>A2</f>
        <v>44990</v>
      </c>
      <c r="O2" s="197"/>
      <c r="P2" s="195"/>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188" t="s">
        <v>39</v>
      </c>
      <c r="E4" s="188"/>
      <c r="F4" s="188"/>
      <c r="G4" s="188"/>
      <c r="H4" s="188"/>
      <c r="I4" s="188"/>
      <c r="J4" s="188"/>
      <c r="K4" s="77"/>
      <c r="L4" s="77"/>
      <c r="M4" s="77"/>
      <c r="N4" s="78"/>
    </row>
    <row r="5" spans="1:16" ht="39.6" customHeight="1" x14ac:dyDescent="0.6">
      <c r="A5" s="78"/>
      <c r="B5" s="76"/>
      <c r="C5" s="76"/>
      <c r="D5" s="188" t="s">
        <v>212</v>
      </c>
      <c r="E5" s="188"/>
      <c r="F5" s="188"/>
      <c r="G5" s="188"/>
      <c r="H5" s="188"/>
      <c r="I5" s="188"/>
      <c r="J5" s="188"/>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t="s">
        <v>116</v>
      </c>
      <c r="D8" s="108"/>
      <c r="E8" s="116"/>
      <c r="F8" s="116"/>
      <c r="G8" s="116"/>
      <c r="H8" s="116"/>
      <c r="I8" s="116"/>
      <c r="J8" s="116"/>
      <c r="K8" s="108"/>
      <c r="L8" s="113" t="s">
        <v>140</v>
      </c>
      <c r="M8" s="120"/>
      <c r="N8" s="108"/>
      <c r="O8" s="195"/>
      <c r="P8" s="195"/>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c r="L10" s="120"/>
      <c r="M10" s="123" t="s">
        <v>140</v>
      </c>
      <c r="N10" s="117"/>
      <c r="O10" s="195"/>
      <c r="P10" s="195"/>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c r="E12" s="108"/>
      <c r="F12" s="108"/>
      <c r="G12" s="108"/>
      <c r="H12" s="108"/>
      <c r="I12" s="108"/>
      <c r="J12" s="108"/>
      <c r="K12" s="113"/>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t="s">
        <v>144</v>
      </c>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t="s">
        <v>122</v>
      </c>
      <c r="D24" s="118"/>
      <c r="E24" s="118"/>
      <c r="F24" s="108"/>
      <c r="G24" s="108"/>
      <c r="H24" s="108"/>
      <c r="I24" s="118"/>
      <c r="J24" s="108"/>
      <c r="K24" s="120"/>
      <c r="L24" s="128" t="s">
        <v>147</v>
      </c>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c r="E28" s="118"/>
      <c r="F28" s="108"/>
      <c r="G28" s="108"/>
      <c r="H28" s="108"/>
      <c r="I28" s="118"/>
      <c r="J28" s="108"/>
      <c r="K28" s="123" t="s">
        <v>147</v>
      </c>
      <c r="L28" s="120"/>
      <c r="M28" s="108"/>
      <c r="N28" s="18"/>
      <c r="O28" s="195"/>
      <c r="P28" s="195"/>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195"/>
      <c r="P30" s="195"/>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t="s">
        <v>126</v>
      </c>
      <c r="D32" s="120"/>
      <c r="E32" s="118"/>
      <c r="F32" s="108"/>
      <c r="G32" s="108"/>
      <c r="H32" s="108"/>
      <c r="I32" s="118"/>
      <c r="J32" s="108"/>
      <c r="K32" s="108"/>
      <c r="L32" s="123" t="s">
        <v>149</v>
      </c>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t="s">
        <v>127</v>
      </c>
      <c r="D40" s="108"/>
      <c r="E40" s="118"/>
      <c r="F40" s="108"/>
      <c r="G40" s="108"/>
      <c r="H40" s="108"/>
      <c r="I40" s="118"/>
      <c r="J40" s="108"/>
      <c r="K40" s="108"/>
      <c r="L40" s="113" t="s">
        <v>153</v>
      </c>
      <c r="M40" s="120"/>
      <c r="N40" s="108"/>
      <c r="O40" s="195"/>
      <c r="P40" s="195"/>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194"/>
      <c r="H42" s="194"/>
      <c r="I42" s="118"/>
      <c r="J42" s="108"/>
      <c r="K42" s="108"/>
      <c r="L42" s="120"/>
      <c r="M42" s="123" t="s">
        <v>153</v>
      </c>
      <c r="N42" s="117"/>
      <c r="O42" s="195"/>
      <c r="P42" s="195"/>
    </row>
    <row r="43" spans="1:16" ht="31.95" customHeight="1" thickTop="1" thickBot="1" x14ac:dyDescent="0.55000000000000004">
      <c r="A43" s="122" t="s">
        <v>129</v>
      </c>
      <c r="B43" s="124"/>
      <c r="C43" s="118"/>
      <c r="D43" s="108"/>
      <c r="E43" s="118"/>
      <c r="F43" s="108"/>
      <c r="G43" s="193" t="s">
        <v>8</v>
      </c>
      <c r="H43" s="193"/>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13"/>
      <c r="E45" s="118"/>
      <c r="F45" s="108"/>
      <c r="G45" s="108"/>
      <c r="H45" s="108"/>
      <c r="I45" s="118"/>
      <c r="J45" s="108"/>
      <c r="K45" s="113" t="s">
        <v>155</v>
      </c>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t="s">
        <v>131</v>
      </c>
      <c r="D48" s="118"/>
      <c r="E48" s="118"/>
      <c r="F48" s="108"/>
      <c r="G48" s="194"/>
      <c r="H48" s="194"/>
      <c r="I48" s="118"/>
      <c r="J48" s="108"/>
      <c r="K48" s="120"/>
      <c r="L48" s="123" t="s">
        <v>155</v>
      </c>
      <c r="M48" s="120"/>
      <c r="N48" s="108"/>
    </row>
    <row r="49" spans="1:14" ht="31.95" customHeight="1" thickTop="1" thickBot="1" x14ac:dyDescent="0.55000000000000004">
      <c r="A49" s="113" t="s">
        <v>131</v>
      </c>
      <c r="B49" s="118"/>
      <c r="C49" s="124"/>
      <c r="D49" s="118"/>
      <c r="E49" s="118"/>
      <c r="F49" s="108"/>
      <c r="G49" s="193" t="s">
        <v>9</v>
      </c>
      <c r="H49" s="193"/>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t="s">
        <v>135</v>
      </c>
      <c r="D56" s="118"/>
      <c r="E56" s="108"/>
      <c r="F56" s="108"/>
      <c r="G56" s="108"/>
      <c r="H56" s="108"/>
      <c r="I56" s="108"/>
      <c r="J56" s="108"/>
      <c r="K56" s="120"/>
      <c r="L56" s="113" t="s">
        <v>157</v>
      </c>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22"/>
      <c r="E61" s="108"/>
      <c r="F61" s="108"/>
      <c r="G61" s="108"/>
      <c r="H61" s="108"/>
      <c r="I61" s="108"/>
      <c r="J61" s="108"/>
      <c r="K61" s="123" t="s">
        <v>157</v>
      </c>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t="s">
        <v>161</v>
      </c>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9" tint="-0.249977111117893"/>
    <pageSetUpPr fitToPage="1"/>
  </sheetPr>
  <dimension ref="A1:P78"/>
  <sheetViews>
    <sheetView topLeftCell="B35" zoomScale="40" zoomScaleNormal="40" workbookViewId="0">
      <selection activeCell="C32" sqref="C32"/>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189" t="s">
        <v>5</v>
      </c>
      <c r="H1" s="189"/>
      <c r="I1" s="140"/>
      <c r="J1" s="139" t="s">
        <v>4</v>
      </c>
      <c r="K1" s="139" t="s">
        <v>3</v>
      </c>
      <c r="L1" s="139" t="s">
        <v>2</v>
      </c>
      <c r="M1" s="139" t="s">
        <v>1</v>
      </c>
      <c r="N1" s="108" t="s">
        <v>0</v>
      </c>
      <c r="O1" s="195" t="s">
        <v>6</v>
      </c>
      <c r="P1" s="196"/>
    </row>
    <row r="2" spans="1:16" ht="31.95" customHeight="1" x14ac:dyDescent="0.6">
      <c r="A2" s="111"/>
      <c r="B2" s="141">
        <v>44990</v>
      </c>
      <c r="C2" s="141">
        <v>45046</v>
      </c>
      <c r="D2" s="141">
        <v>45193</v>
      </c>
      <c r="E2" s="141">
        <v>45263</v>
      </c>
      <c r="F2" s="141"/>
      <c r="G2" s="191">
        <v>45291</v>
      </c>
      <c r="H2" s="191"/>
      <c r="I2" s="140"/>
      <c r="J2" s="141">
        <f>E2</f>
        <v>45263</v>
      </c>
      <c r="K2" s="141">
        <f>D2</f>
        <v>45193</v>
      </c>
      <c r="L2" s="141">
        <f>C2</f>
        <v>45046</v>
      </c>
      <c r="M2" s="141">
        <f>B2</f>
        <v>44990</v>
      </c>
      <c r="N2" s="111">
        <f>A2</f>
        <v>0</v>
      </c>
      <c r="O2" s="197"/>
      <c r="P2" s="195"/>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188" t="s">
        <v>38</v>
      </c>
      <c r="F4" s="188"/>
      <c r="G4" s="188"/>
      <c r="H4" s="188"/>
      <c r="I4" s="188"/>
      <c r="J4" s="188"/>
      <c r="K4" s="77"/>
      <c r="L4" s="77"/>
      <c r="M4" s="77"/>
    </row>
    <row r="5" spans="1:16" ht="37.799999999999997" customHeight="1" thickBot="1" x14ac:dyDescent="0.55000000000000004">
      <c r="A5" s="113"/>
      <c r="B5" s="76"/>
      <c r="C5" s="76"/>
      <c r="D5" s="76"/>
      <c r="E5" s="188" t="s">
        <v>213</v>
      </c>
      <c r="F5" s="188"/>
      <c r="G5" s="188"/>
      <c r="H5" s="188"/>
      <c r="I5" s="188"/>
      <c r="J5" s="188"/>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195"/>
      <c r="P8" s="195"/>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195"/>
      <c r="P10" s="195"/>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t="s">
        <v>162</v>
      </c>
      <c r="E12" s="108"/>
      <c r="F12" s="108"/>
      <c r="G12" s="108"/>
      <c r="H12" s="108"/>
      <c r="I12" s="108"/>
      <c r="J12" s="108"/>
      <c r="K12" s="113" t="s">
        <v>159</v>
      </c>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t="s">
        <v>147</v>
      </c>
      <c r="E28" s="118"/>
      <c r="F28" s="108"/>
      <c r="G28" s="108"/>
      <c r="H28" s="108"/>
      <c r="I28" s="118"/>
      <c r="J28" s="108"/>
      <c r="K28" s="123" t="s">
        <v>137</v>
      </c>
      <c r="L28" s="120"/>
      <c r="M28" s="108"/>
      <c r="N28" s="18"/>
      <c r="O28" s="195"/>
      <c r="P28" s="195"/>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195"/>
      <c r="P30" s="195"/>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195"/>
      <c r="P40" s="195"/>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194"/>
      <c r="H42" s="194"/>
      <c r="I42" s="118"/>
      <c r="J42" s="108"/>
      <c r="K42" s="108"/>
      <c r="L42" s="120"/>
      <c r="M42" s="123" t="s">
        <v>178</v>
      </c>
      <c r="N42" s="117"/>
      <c r="O42" s="195"/>
      <c r="P42" s="195"/>
    </row>
    <row r="43" spans="1:16" ht="31.95" customHeight="1" thickTop="1" thickBot="1" x14ac:dyDescent="0.55000000000000004">
      <c r="A43" s="122"/>
      <c r="B43" s="124"/>
      <c r="C43" s="118"/>
      <c r="D43" s="108"/>
      <c r="E43" s="118"/>
      <c r="F43" s="108"/>
      <c r="G43" s="193" t="s">
        <v>8</v>
      </c>
      <c r="H43" s="193"/>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t="s">
        <v>168</v>
      </c>
      <c r="E45" s="118"/>
      <c r="F45" s="108"/>
      <c r="G45" s="108"/>
      <c r="H45" s="108"/>
      <c r="I45" s="118"/>
      <c r="J45" s="108"/>
      <c r="K45" s="113" t="s">
        <v>179</v>
      </c>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194"/>
      <c r="H48" s="194"/>
      <c r="I48" s="118"/>
      <c r="J48" s="108"/>
      <c r="K48" s="120"/>
      <c r="L48" s="123" t="s">
        <v>179</v>
      </c>
      <c r="M48" s="120"/>
      <c r="N48" s="18"/>
    </row>
    <row r="49" spans="1:14" ht="31.95" customHeight="1" thickTop="1" thickBot="1" x14ac:dyDescent="0.55000000000000004">
      <c r="A49" s="113"/>
      <c r="B49" s="118"/>
      <c r="C49" s="124"/>
      <c r="D49" s="118"/>
      <c r="E49" s="118"/>
      <c r="F49" s="108"/>
      <c r="G49" s="193" t="s">
        <v>9</v>
      </c>
      <c r="H49" s="193"/>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13"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t="s">
        <v>151</v>
      </c>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22"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t="s">
        <v>171</v>
      </c>
      <c r="E61" s="108"/>
      <c r="F61" s="108"/>
      <c r="G61" s="108"/>
      <c r="H61" s="108"/>
      <c r="I61" s="108"/>
      <c r="J61" s="108"/>
      <c r="K61" s="123" t="s">
        <v>180</v>
      </c>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GROSS SINGLES</vt:lpstr>
      <vt:lpstr>SR. GROSS SINGLES</vt:lpstr>
      <vt:lpstr>NET SINGLES</vt:lpstr>
      <vt:lpstr>SR. NET SINGLES</vt:lpstr>
      <vt:lpstr>SUPER SR. NET SINGLES</vt:lpstr>
      <vt:lpstr>GROSS 4-BALL</vt:lpstr>
      <vt:lpstr>SR. GROSS 4-BALL</vt:lpstr>
      <vt:lpstr>NET 4-BALL</vt:lpstr>
      <vt:lpstr>SR. NET 4-BALL</vt:lpstr>
      <vt:lpstr>ESTIMATED PAYOUTS</vt:lpstr>
      <vt:lpstr>NAMER</vt:lpstr>
      <vt:lpstr>late</vt:lpstr>
      <vt:lpstr>EMAIL LIST</vt:lpstr>
      <vt:lpstr>MATCH PLAY RULES</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2023-05-23T22:32:54Z</cp:lastPrinted>
  <dcterms:created xsi:type="dcterms:W3CDTF">2022-12-24T19:42:26Z</dcterms:created>
  <dcterms:modified xsi:type="dcterms:W3CDTF">2023-05-24T04:56:16Z</dcterms:modified>
</cp:coreProperties>
</file>